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 год\отчет об исполнении бюджета\"/>
    </mc:Choice>
  </mc:AlternateContent>
  <bookViews>
    <workbookView xWindow="0" yWindow="0" windowWidth="19170" windowHeight="11505"/>
  </bookViews>
  <sheets>
    <sheet name="Доходы" sheetId="2" r:id="rId1"/>
    <sheet name="Расходы" sheetId="3" r:id="rId2"/>
    <sheet name="Источники" sheetId="4" r:id="rId3"/>
  </sheets>
  <calcPr calcId="162913"/>
</workbook>
</file>

<file path=xl/calcChain.xml><?xml version="1.0" encoding="utf-8"?>
<calcChain xmlns="http://schemas.openxmlformats.org/spreadsheetml/2006/main">
  <c r="F27" i="2" l="1"/>
  <c r="F16" i="2"/>
  <c r="E18" i="2"/>
  <c r="F20" i="2"/>
  <c r="D20" i="2"/>
  <c r="E32" i="2"/>
  <c r="D32" i="2"/>
  <c r="E31" i="2"/>
  <c r="D31" i="2"/>
  <c r="E30" i="2"/>
  <c r="D30" i="2"/>
  <c r="E29" i="2"/>
  <c r="D29" i="2"/>
  <c r="E28" i="2"/>
  <c r="D28" i="2"/>
  <c r="E27" i="2"/>
  <c r="D27" i="2"/>
  <c r="E26" i="2"/>
  <c r="D26" i="2"/>
  <c r="E25" i="2"/>
  <c r="D25" i="2"/>
  <c r="E24" i="2"/>
  <c r="D24" i="2"/>
  <c r="E23" i="2"/>
  <c r="D23" i="2"/>
  <c r="D18" i="2"/>
  <c r="D19" i="2"/>
  <c r="D22" i="2"/>
  <c r="E22" i="2"/>
  <c r="D16" i="2"/>
  <c r="E16" i="2"/>
  <c r="E20" i="2"/>
  <c r="E19" i="2"/>
</calcChain>
</file>

<file path=xl/sharedStrings.xml><?xml version="1.0" encoding="utf-8"?>
<sst xmlns="http://schemas.openxmlformats.org/spreadsheetml/2006/main" count="418" uniqueCount="184">
  <si>
    <t>ОТЧЕТ ОБ ИСПОЛНЕНИИ БЮДЖЕТА</t>
  </si>
  <si>
    <t>КОДЫ</t>
  </si>
  <si>
    <t>на 1 декабря 2023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</si>
  <si>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</si>
  <si>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</si>
  <si>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</si>
  <si>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</si>
  <si>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</si>
  <si>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</si>
  <si>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Мелегежское сельское поселение Тихвинского муниципального района Ленинградской области</t>
  </si>
  <si>
    <t>Глава по БК</t>
  </si>
  <si>
    <t>941</t>
  </si>
  <si>
    <t xml:space="preserve">Наименование публично-правового образования </t>
  </si>
  <si>
    <t>Бюджет сельских поселений</t>
  </si>
  <si>
    <t xml:space="preserve">         по ОКТМО</t>
  </si>
  <si>
    <t>Периодичность: месячная, квартальная, годовая</t>
  </si>
  <si>
    <t>Единица измерения:  руб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</si>
  <si>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</si>
  <si>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</si>
  <si>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</si>
  <si>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</si>
  <si>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</si>
  <si>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</si>
  <si>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</si>
  <si>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</si>
  <si>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</si>
  <si>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</si>
  <si>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</si>
  <si>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</si>
  <si>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</si>
  <si>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</si>
  <si>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</si>
  <si>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</si>
  <si>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</si>
  <si>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</si>
  <si>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-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</si>
  <si>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</si>
  <si>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</si>
  <si>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</si>
  <si>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</si>
  <si>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</si>
  <si>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</si>
  <si>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</si>
  <si>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</si>
  <si>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</si>
  <si>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000 1 11 05025 10 0000 120</t>
  </si>
  <si>
    <t xml:space="preserve">  Доходы от сдачи в аренду имущества, составляющего казну сельских поселений (за исключением земельных участков)</t>
  </si>
  <si>
    <t>000 1 11 05075 10 0000 120</t>
  </si>
  <si>
    <t xml:space="preserve">  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</si>
  <si>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000 1 14 02052 10 0000 440</t>
  </si>
  <si>
    <t xml:space="preserve">  Дотации бюджетам сельских поселений на выравнивание бюджетной обеспеченности из бюджетов муниципальных районов</t>
  </si>
  <si>
    <t>000 2 02 16001 10 0000 150</t>
  </si>
  <si>
    <t xml:space="preserve">  Прочие субсидии бюджетам сельских поселений</t>
  </si>
  <si>
    <t>000 2 02 29999 10 0000 150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</si>
  <si>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</si>
  <si>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</si>
  <si>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</si>
  <si>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000 2 02 35118 10 0000 150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</si>
  <si>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</si>
  <si>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000 2 02 40014 10 0000 150</t>
  </si>
  <si>
    <t xml:space="preserve">  Прочие межбюджетные трансферты, передаваемые бюджетам сельских поселений</t>
  </si>
  <si>
    <t>000 2 02 49999 10 0000 150</t>
  </si>
  <si>
    <t xml:space="preserve">  Прочие безвозмездные поступления в бюджеты сельских поселений</t>
  </si>
  <si>
    <t>000 2 07 05030 10 0000 150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</si>
  <si>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</si>
  <si>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</si>
  <si>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</si>
  <si>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</si>
  <si>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Фонд оплаты труда государственных (муниципальных) органов</t>
  </si>
  <si>
    <t>200</t>
  </si>
  <si>
    <t>000 0104 81 0 00 04000 121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</si>
  <si>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</si>
  <si>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000 0104 81 0 00 04000 129</t>
  </si>
  <si>
    <t xml:space="preserve">  Закупка товаров, работ и услуг в сфере информационно-коммуникационных технологий</t>
  </si>
  <si>
    <t>000 0104 81 0 00 04000 242</t>
  </si>
  <si>
    <t xml:space="preserve">  Прочая закупка товаров, работ и услуг</t>
  </si>
  <si>
    <t>000 0104 81 0 00 04000 244</t>
  </si>
  <si>
    <t xml:space="preserve">  Закупка энергетических ресурсов</t>
  </si>
  <si>
    <t>000 0104 81 0 00 04000 247</t>
  </si>
  <si>
    <t xml:space="preserve">  Уплата налога на имущество организаций и земельного налога</t>
  </si>
  <si>
    <t>000 0104 81 0 00 04000 851</t>
  </si>
  <si>
    <t xml:space="preserve">  Уплата прочих налогов, сборов</t>
  </si>
  <si>
    <t>000 0104 81 0 00 04000 852</t>
  </si>
  <si>
    <t xml:space="preserve">  Уплата иных платежей</t>
  </si>
  <si>
    <t>000 0104 81 0 00 04000 853</t>
  </si>
  <si>
    <t>000 0104 81 0 00 04058 244</t>
  </si>
  <si>
    <t>000 0104 81 0 00 04062 244</t>
  </si>
  <si>
    <t>000 0104 81 0 00 04065 244</t>
  </si>
  <si>
    <t>000 0104 81 0 00 04066 242</t>
  </si>
  <si>
    <t>000 0104 81 0 00 04067 242</t>
  </si>
  <si>
    <t>000 0104 81 0 00 08000 121</t>
  </si>
  <si>
    <t>000 0104 81 0 00 08000 129</t>
  </si>
  <si>
    <t xml:space="preserve">  Иные межбюджетные трансферты</t>
  </si>
  <si>
    <t>000 0104 81 0 00 40700 540</t>
  </si>
  <si>
    <t>000 0104 81 0 00 40710 540</t>
  </si>
  <si>
    <t>000 0104 81 0 00 40750 540</t>
  </si>
  <si>
    <t>000 0104 81 0 00 40760 540</t>
  </si>
  <si>
    <t>000 0106 81 0 00 40720 540</t>
  </si>
  <si>
    <t>000 0106 81 0 00 40740 540</t>
  </si>
  <si>
    <t xml:space="preserve">  Резервные средства</t>
  </si>
  <si>
    <t>000 0111 85 0 00 03010 870</t>
  </si>
  <si>
    <t>000 0113 82 0 00 03590 244</t>
  </si>
  <si>
    <t>000 0113 82 0 00 03680 244</t>
  </si>
  <si>
    <t>000 0113 82 0 00 03690 853</t>
  </si>
  <si>
    <t>000 0203 87 0 00 51180 121</t>
  </si>
  <si>
    <t>000 0203 87 0 00 51180 129</t>
  </si>
  <si>
    <t>000 0203 87 0 00 51180 244</t>
  </si>
  <si>
    <t>000 0309 02 4 02 02090 244</t>
  </si>
  <si>
    <t>000 0310 02 4 02 02080 244</t>
  </si>
  <si>
    <t>000 0314 81 0 00 71340 244</t>
  </si>
  <si>
    <t>000 0409 02 4 07 S4770 244</t>
  </si>
  <si>
    <t>000 0409 04 4 01 02040 244</t>
  </si>
  <si>
    <t>000 0409 04 4 01 02060 244</t>
  </si>
  <si>
    <t>000 0409 04 4 01 60830 244</t>
  </si>
  <si>
    <t>000 0409 04 4 01 60910 244</t>
  </si>
  <si>
    <t>000 0412 82 0 00 03570 244</t>
  </si>
  <si>
    <t>000 0501 82 0 00 08280 244</t>
  </si>
  <si>
    <t>000 0502 03 4 01 02020 244</t>
  </si>
  <si>
    <t>000 0502 82 0 00 03590 244</t>
  </si>
  <si>
    <t>000 0503 02 4 03 02100 244</t>
  </si>
  <si>
    <t>000 0503 02 4 04 02110 244</t>
  </si>
  <si>
    <t>000 0503 02 4 05 02120 244</t>
  </si>
  <si>
    <t>000 0503 02 4 05 60840 244</t>
  </si>
  <si>
    <t>000 0503 02 4 06 22200 244</t>
  </si>
  <si>
    <t>000 0503 02 4 07 S4660 244</t>
  </si>
  <si>
    <t>000 0503 02 8 01 S4310 244</t>
  </si>
  <si>
    <t>000 0505 81 0 00 40730 540</t>
  </si>
  <si>
    <t xml:space="preserve">  Фонд оплаты труда учреждений</t>
  </si>
  <si>
    <t>000 0801 01 4 01 00120 111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</si>
  <si>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</si>
  <si>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000 0801 01 4 01 00120 119</t>
  </si>
  <si>
    <t>000 0801 01 4 01 00120 242</t>
  </si>
  <si>
    <t>000 0801 01 4 01 00120 244</t>
  </si>
  <si>
    <t>000 0801 01 4 01 00120 247</t>
  </si>
  <si>
    <t>000 0801 01 4 01 00120 851</t>
  </si>
  <si>
    <t>000 0801 01 4 01 00120 853</t>
  </si>
  <si>
    <t>000 0801 01 4 01 60860 111</t>
  </si>
  <si>
    <t>000 0801 01 4 01 S0360 111</t>
  </si>
  <si>
    <t>000 0801 01 4 01 S0360 119</t>
  </si>
  <si>
    <t>000 0801 01 4 01 S4840 244</t>
  </si>
  <si>
    <t>000 0801 01 4 02 00120 111</t>
  </si>
  <si>
    <t>000 0801 01 4 02 00120 119</t>
  </si>
  <si>
    <t>000 0801 01 4 02 00120 242</t>
  </si>
  <si>
    <t>000 0801 01 4 02 00120 244</t>
  </si>
  <si>
    <t>000 0801 01 4 02 00120 247</t>
  </si>
  <si>
    <t>000 0801 01 4 02 S0360 111</t>
  </si>
  <si>
    <t>000 0801 01 4 02 S0360 119</t>
  </si>
  <si>
    <t xml:space="preserve">  Иные пенсии, социальные доплаты к пенсиям</t>
  </si>
  <si>
    <t>000 1001 79 0 00 03560 312</t>
  </si>
  <si>
    <t>000 1101 01 4 03 00120 111</t>
  </si>
  <si>
    <t>000 1101 01 4 03 00120 119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</si>
  <si>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</si>
  <si>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</si>
  <si>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</si>
  <si>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</si>
  <si>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</si>
  <si>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</si>
  <si>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</si>
  <si>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</si>
  <si>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</si>
  <si>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</si>
  <si>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 на счетах по учету средств бюджетов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</si>
  <si>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</si>
  <si>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</si>
  <si>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</si>
  <si>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</si>
  <si>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</si>
  <si>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денежных средств бюджетов сельских поселений</t>
  </si>
  <si>
    <t>000 01 05 02 01 10 0000 510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</si>
  <si>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</si>
  <si>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</si>
  <si>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</si>
  <si>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денежных средств бюджетов сельских поселений</t>
  </si>
  <si>
    <t>000 01 05 02 01 10 0000 610</t>
  </si>
  <si>
    <t/>
  </si>
  <si>
    <t>Руководитель</t>
  </si>
  <si>
    <t>(подпись)</t>
  </si>
  <si>
    <t>(расшифровка подписи)</t>
  </si>
  <si>
    <t>Руководитель финансово- экономической службы</t>
  </si>
  <si>
    <t xml:space="preserve"> </t>
  </si>
  <si>
    <t>Главный бухгалтер</t>
  </si>
  <si>
    <t>централизованной бухгалтерии</t>
  </si>
  <si>
    <t>"01" декабря 2023</t>
  </si>
  <si>
    <t>Документ подписан электронной подписью. Дата представления 12.12.2023
Главный бухгалтер(Торопова Ольга Алексеевна, Сертификат: 2EDA19BD18C4ECF81860E00F9976AC26, Действителен: с 11.07.2023 по 03.10.2024),Руководитель финансово-экономической службы(МАТВЕЕВА ТАТЬЯНА ВИКТОРОВНА, Сертификат: 5DB402DD02409B0AF67029F5EF111F0B, Действителен: с 07.12.2023 по 01.03.2025),Руководитель(Суворова Светлана Александровна, Сертификат: 7038BDFDF116120A06657313740965C3, Действителен: с 15.02.2023 по 10.05.2024)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</si>
</sst>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,##0.00_ ;\-#,##0.00"/>
  </numFmts>
  <fonts count="13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139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2" xfId="3" applyNumberFormat="1" applyProtection="1">
      <alignment horizontal="center"/>
    </xf>
    <xf numFmtId="0" fontId="4" fillId="0" borderId="1" xfId="4" applyNumberFormat="1" applyProtection="1">
      <alignment horizontal="right"/>
    </xf>
    <xf numFmtId="0" fontId="2" fillId="0" borderId="1" xfId="5" applyNumberFormat="1" applyProtection="1"/>
    <xf numFmtId="0" fontId="5" fillId="0" borderId="1" xfId="6" applyNumberFormat="1" applyProtection="1"/>
    <xf numFmtId="0" fontId="5" fillId="0" borderId="3" xfId="7" applyNumberFormat="1" applyProtection="1"/>
    <xf numFmtId="0" fontId="3" fillId="0" borderId="4" xfId="8" applyNumberFormat="1" applyProtection="1">
      <alignment horizontal="center"/>
    </xf>
    <xf numFmtId="0" fontId="4" fillId="0" borderId="5" xfId="9" applyNumberFormat="1" applyProtection="1">
      <alignment horizontal="right"/>
    </xf>
    <xf numFmtId="0" fontId="3" fillId="0" borderId="1" xfId="10" applyNumberFormat="1" applyProtection="1"/>
    <xf numFmtId="0" fontId="3" fillId="0" borderId="6" xfId="11" applyNumberFormat="1" applyProtection="1">
      <alignment horizontal="right"/>
    </xf>
    <xf numFmtId="49" fontId="3" fillId="0" borderId="7" xfId="12" applyNumberFormat="1" applyProtection="1">
      <alignment horizontal="center"/>
    </xf>
    <xf numFmtId="0" fontId="4" fillId="0" borderId="8" xfId="13" applyNumberFormat="1" applyProtection="1">
      <alignment horizontal="right"/>
    </xf>
    <xf numFmtId="0" fontId="6" fillId="0" borderId="1" xfId="14" applyNumberFormat="1" applyProtection="1"/>
    <xf numFmtId="164" fontId="3" fillId="0" borderId="9" xfId="15" applyNumberFormat="1" applyProtection="1">
      <alignment horizontal="center"/>
    </xf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49" fontId="3" fillId="0" borderId="6" xfId="18" applyNumberFormat="1" applyProtection="1">
      <alignment horizontal="right" vertical="center"/>
    </xf>
    <xf numFmtId="49" fontId="3" fillId="0" borderId="9" xfId="19" applyNumberFormat="1" applyProtection="1">
      <alignment horizontal="center" vertical="center"/>
    </xf>
    <xf numFmtId="49" fontId="3" fillId="0" borderId="9" xfId="21" applyNumberFormat="1" applyProtection="1">
      <alignment horizontal="center"/>
    </xf>
    <xf numFmtId="49" fontId="3" fillId="0" borderId="6" xfId="23" applyNumberFormat="1" applyProtection="1">
      <alignment horizontal="right"/>
    </xf>
    <xf numFmtId="0" fontId="3" fillId="0" borderId="11" xfId="24" applyNumberFormat="1" applyProtection="1">
      <alignment horizontal="left"/>
    </xf>
    <xf numFmtId="49" fontId="3" fillId="0" borderId="11" xfId="25" applyNumberFormat="1" applyProtection="1"/>
    <xf numFmtId="49" fontId="3" fillId="0" borderId="6" xfId="26" applyNumberFormat="1" applyProtection="1"/>
    <xf numFmtId="49" fontId="3" fillId="0" borderId="12" xfId="27" applyNumberFormat="1" applyProtection="1">
      <alignment horizontal="center"/>
    </xf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6" xfId="37" applyNumberFormat="1" applyProtection="1">
      <alignment horizontal="center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NumberFormat="1" applyProtection="1">
      <alignment horizontal="center" shrinkToFit="1"/>
    </xf>
    <xf numFmtId="49" fontId="3" fillId="0" borderId="20" xfId="42" applyNumberFormat="1" applyProtection="1">
      <alignment horizontal="center"/>
    </xf>
    <xf numFmtId="4" fontId="3" fillId="0" borderId="20" xfId="43" applyNumberFormat="1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2" xfId="45" applyNumberFormat="1" applyProtection="1">
      <alignment horizontal="center" shrinkToFit="1"/>
    </xf>
    <xf numFmtId="49" fontId="3" fillId="0" borderId="23" xfId="46" applyNumberFormat="1" applyProtection="1">
      <alignment horizontal="center"/>
    </xf>
    <xf numFmtId="4" fontId="3" fillId="0" borderId="23" xfId="47" applyNumberFormat="1" applyProtection="1">
      <alignment horizontal="right" shrinkToFit="1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0" fontId="3" fillId="0" borderId="16" xfId="53" applyNumberFormat="1" applyProtection="1">
      <alignment horizontal="center" shrinkToFit="1"/>
    </xf>
    <xf numFmtId="4" fontId="3" fillId="0" borderId="24" xfId="54" applyNumberFormat="1" applyProtection="1">
      <alignment horizontal="right" shrinkToFit="1"/>
    </xf>
    <xf numFmtId="49" fontId="1" fillId="0" borderId="8" xfId="55" applyNumberFormat="1" applyProtection="1"/>
    <xf numFmtId="0" fontId="3" fillId="0" borderId="19" xfId="56" applyNumberFormat="1" applyProtection="1">
      <alignment horizontal="center" shrinkToFit="1"/>
    </xf>
    <xf numFmtId="165" fontId="3" fillId="0" borderId="20" xfId="57" applyNumberFormat="1" applyProtection="1">
      <alignment horizontal="right" shrinkToFit="1"/>
    </xf>
    <xf numFmtId="165" fontId="3" fillId="0" borderId="25" xfId="58" applyNumberFormat="1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NumberFormat="1" applyProtection="1">
      <alignment horizontal="center" wrapText="1"/>
    </xf>
    <xf numFmtId="49" fontId="3" fillId="0" borderId="23" xfId="61" applyNumberFormat="1" applyProtection="1">
      <alignment horizontal="center" wrapText="1"/>
    </xf>
    <xf numFmtId="4" fontId="3" fillId="0" borderId="23" xfId="62" applyNumberFormat="1" applyProtection="1">
      <alignment horizontal="right" wrapText="1"/>
    </xf>
    <xf numFmtId="4" fontId="3" fillId="0" borderId="21" xfId="63" applyNumberFormat="1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NumberFormat="1" applyProtection="1">
      <alignment horizontal="center" shrinkToFit="1"/>
    </xf>
    <xf numFmtId="49" fontId="3" fillId="0" borderId="29" xfId="67" applyNumberFormat="1" applyProtection="1">
      <alignment horizontal="center"/>
    </xf>
    <xf numFmtId="4" fontId="3" fillId="0" borderId="29" xfId="68" applyNumberFormat="1" applyProtection="1">
      <alignment horizontal="right" shrinkToFit="1"/>
    </xf>
    <xf numFmtId="49" fontId="3" fillId="0" borderId="30" xfId="69" applyNumberFormat="1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NumberFormat="1" applyProtection="1">
      <alignment wrapText="1"/>
    </xf>
    <xf numFmtId="49" fontId="3" fillId="0" borderId="1" xfId="75" applyNumberFormat="1" applyProtection="1">
      <alignment horizontal="center"/>
    </xf>
    <xf numFmtId="49" fontId="7" fillId="0" borderId="1" xfId="76" applyNumberFormat="1" applyProtection="1"/>
    <xf numFmtId="0" fontId="3" fillId="0" borderId="2" xfId="77" applyNumberFormat="1" applyProtection="1">
      <alignment horizontal="left"/>
    </xf>
    <xf numFmtId="49" fontId="3" fillId="0" borderId="2" xfId="78" applyNumberFormat="1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NumberFormat="1" applyProtection="1">
      <alignment horizontal="center" vertical="center" shrinkToFit="1"/>
    </xf>
    <xf numFmtId="49" fontId="1" fillId="0" borderId="2" xfId="81" applyNumberFormat="1" applyProtection="1">
      <alignment shrinkToFit="1"/>
    </xf>
    <xf numFmtId="49" fontId="3" fillId="0" borderId="2" xfId="82" applyNumberFormat="1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NumberFormat="1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NumberFormat="1" applyProtection="1">
      <alignment horizontal="center" vertical="center"/>
    </xf>
    <xf numFmtId="165" fontId="3" fillId="0" borderId="13" xfId="88" applyNumberFormat="1" applyProtection="1">
      <alignment horizontal="right" vertical="center" shrinkToFit="1"/>
    </xf>
    <xf numFmtId="165" fontId="3" fillId="0" borderId="27" xfId="89" applyNumberFormat="1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NumberFormat="1" applyProtection="1">
      <alignment horizontal="right" shrinkToFit="1"/>
    </xf>
    <xf numFmtId="4" fontId="3" fillId="0" borderId="27" xfId="92" applyNumberFormat="1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0" fontId="8" fillId="2" borderId="27" xfId="96" applyNumberFormat="1" applyProtection="1">
      <alignment wrapText="1"/>
    </xf>
    <xf numFmtId="0" fontId="3" fillId="2" borderId="26" xfId="97" applyNumberFormat="1" applyProtection="1">
      <alignment horizontal="left" wrapText="1"/>
    </xf>
    <xf numFmtId="49" fontId="3" fillId="0" borderId="27" xfId="98" applyNumberFormat="1" applyProtection="1">
      <alignment horizontal="center" shrinkToFit="1"/>
    </xf>
    <xf numFmtId="49" fontId="3" fillId="0" borderId="13" xfId="99" applyNumberFormat="1" applyProtection="1">
      <alignment horizontal="center" vertical="center" shrinkToFit="1"/>
    </xf>
    <xf numFmtId="0" fontId="1" fillId="0" borderId="11" xfId="100" applyNumberFormat="1" applyProtection="1">
      <alignment horizontal="left"/>
    </xf>
    <xf numFmtId="0" fontId="1" fillId="0" borderId="31" xfId="101" applyNumberFormat="1" applyProtection="1">
      <alignment horizontal="left" wrapText="1"/>
    </xf>
    <xf numFmtId="0" fontId="1" fillId="0" borderId="31" xfId="102" applyNumberFormat="1" applyProtection="1">
      <alignment horizontal="left"/>
    </xf>
    <xf numFmtId="0" fontId="3" fillId="0" borderId="31" xfId="103" applyNumberFormat="1" applyProtection="1"/>
    <xf numFmtId="49" fontId="1" fillId="0" borderId="31" xfId="104" applyNumberFormat="1" applyProtection="1"/>
    <xf numFmtId="0" fontId="1" fillId="0" borderId="1" xfId="105" applyNumberFormat="1" applyProtection="1">
      <alignment horizontal="left"/>
    </xf>
    <xf numFmtId="0" fontId="1" fillId="0" borderId="1" xfId="106" applyNumberFormat="1" applyProtection="1">
      <alignment horizontal="left" wrapText="1"/>
    </xf>
    <xf numFmtId="49" fontId="1" fillId="0" borderId="1" xfId="107" applyNumberFormat="1" applyProtection="1"/>
    <xf numFmtId="0" fontId="3" fillId="0" borderId="1" xfId="108" applyNumberFormat="1" applyProtection="1">
      <alignment horizontal="center" wrapText="1"/>
    </xf>
    <xf numFmtId="0" fontId="3" fillId="0" borderId="2" xfId="109" applyNumberFormat="1" applyProtection="1">
      <alignment horizontal="center" wrapText="1"/>
    </xf>
    <xf numFmtId="0" fontId="9" fillId="0" borderId="1" xfId="110" applyNumberFormat="1" applyProtection="1">
      <alignment horizontal="center"/>
    </xf>
    <xf numFmtId="0" fontId="9" fillId="0" borderId="11" xfId="111" applyNumberFormat="1" applyProtection="1">
      <alignment horizontal="center"/>
    </xf>
    <xf numFmtId="0" fontId="1" fillId="0" borderId="1" xfId="112" applyNumberFormat="1" applyProtection="1">
      <alignment horizontal="center"/>
    </xf>
    <xf numFmtId="0" fontId="7" fillId="0" borderId="1" xfId="113" applyNumberFormat="1" applyProtection="1">
      <alignment horizontal="left"/>
    </xf>
    <xf numFmtId="49" fontId="3" fillId="0" borderId="1" xfId="114" applyNumberFormat="1" applyProtection="1">
      <alignment horizontal="left"/>
    </xf>
    <xf numFmtId="49" fontId="3" fillId="0" borderId="1" xfId="115" applyNumberFormat="1" applyProtection="1">
      <alignment horizontal="center" wrapText="1"/>
    </xf>
    <xf numFmtId="0" fontId="8" fillId="0" borderId="1" xfId="117" applyNumberFormat="1" applyProtection="1"/>
    <xf numFmtId="0" fontId="6" fillId="0" borderId="2" xfId="118" applyNumberFormat="1" applyProtection="1"/>
    <xf numFmtId="0" fontId="1" fillId="0" borderId="2" xfId="119" applyNumberFormat="1" applyProtection="1"/>
    <xf numFmtId="0" fontId="1" fillId="0" borderId="11" xfId="121" applyNumberFormat="1" applyProtection="1"/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3" fillId="0" borderId="2" xfId="20" applyNumberFormat="1" applyProtection="1">
      <alignment horizontal="left" wrapText="1"/>
    </xf>
    <xf numFmtId="0" fontId="3" fillId="0" borderId="2" xfId="20">
      <alignment horizontal="left" wrapText="1"/>
    </xf>
    <xf numFmtId="0" fontId="3" fillId="0" borderId="10" xfId="22" applyNumberFormat="1" applyProtection="1">
      <alignment horizontal="left" wrapText="1"/>
    </xf>
    <xf numFmtId="0" fontId="3" fillId="0" borderId="10" xfId="22">
      <alignment horizontal="left" wrapText="1"/>
    </xf>
    <xf numFmtId="0" fontId="2" fillId="0" borderId="2" xfId="28" applyNumberFormat="1" applyProtection="1">
      <alignment horizontal="center"/>
    </xf>
    <xf numFmtId="0" fontId="2" fillId="0" borderId="2" xfId="28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  <xf numFmtId="0" fontId="3" fillId="0" borderId="2" xfId="109" applyNumberFormat="1" applyProtection="1">
      <alignment horizontal="center" wrapText="1"/>
    </xf>
    <xf numFmtId="0" fontId="3" fillId="0" borderId="2" xfId="109">
      <alignment horizontal="center" wrapText="1"/>
    </xf>
    <xf numFmtId="0" fontId="9" fillId="0" borderId="11" xfId="111" applyNumberFormat="1" applyProtection="1">
      <alignment horizontal="center"/>
    </xf>
    <xf numFmtId="0" fontId="9" fillId="0" borderId="11" xfId="111">
      <alignment horizontal="center"/>
    </xf>
    <xf numFmtId="0" fontId="3" fillId="0" borderId="1" xfId="116" applyNumberFormat="1" applyProtection="1">
      <alignment horizontal="center"/>
    </xf>
    <xf numFmtId="0" fontId="3" fillId="0" borderId="1" xfId="116">
      <alignment horizontal="center"/>
    </xf>
    <xf numFmtId="0" fontId="3" fillId="0" borderId="2" xfId="3" applyNumberFormat="1" applyProtection="1">
      <alignment horizontal="center"/>
    </xf>
    <xf numFmtId="0" fontId="3" fillId="0" borderId="2" xfId="3">
      <alignment horizontal="center"/>
    </xf>
    <xf numFmtId="0" fontId="1" fillId="0" borderId="13" xfId="120" applyNumberFormat="1" applyProtection="1">
      <alignment horizontal="left" wrapText="1"/>
    </xf>
    <xf numFmtId="0" fontId="1" fillId="0" borderId="13" xfId="120">
      <alignment horizontal="left" wrapTex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24</xdr:row>
      <xdr:rowOff>0</xdr:rowOff>
    </xdr:from>
    <xdr:ext cx="2628900" cy="68770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29</xdr:row>
      <xdr:rowOff>0</xdr:rowOff>
    </xdr:from>
    <xdr:ext cx="2628900" cy="687705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37</xdr:row>
      <xdr:rowOff>0</xdr:rowOff>
    </xdr:from>
    <xdr:ext cx="2628900" cy="687705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zoomScaleNormal="100" zoomScaleSheetLayoutView="100" workbookViewId="0">
      <selection activeCell="H29" sqref="H29"/>
    </sheetView>
  </sheetViews>
  <sheetFormatPr defaultRowHeight="15" x14ac:dyDescent="0.25"/>
  <cols>
    <col min="1" max="1" width="45.14062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2" customHeight="1" x14ac:dyDescent="0.25">
      <c r="A1" s="2"/>
      <c r="B1" s="2"/>
      <c r="C1" s="2"/>
      <c r="D1" s="2"/>
      <c r="E1" s="2"/>
      <c r="F1" s="2"/>
      <c r="G1" s="2"/>
    </row>
    <row r="2" spans="1:7" ht="14.1" customHeight="1" x14ac:dyDescent="0.25">
      <c r="A2" s="117" t="s">
        <v>0</v>
      </c>
      <c r="B2" s="118"/>
      <c r="C2" s="118"/>
      <c r="D2" s="118"/>
      <c r="E2" s="118"/>
      <c r="F2" s="4"/>
      <c r="G2" s="5"/>
    </row>
    <row r="3" spans="1:7" ht="14.1" customHeight="1" x14ac:dyDescent="0.25">
      <c r="A3" s="6"/>
      <c r="B3" s="6"/>
      <c r="C3" s="7"/>
      <c r="D3" s="7"/>
      <c r="E3" s="8"/>
      <c r="F3" s="9" t="s">
        <v>1</v>
      </c>
      <c r="G3" s="10"/>
    </row>
    <row r="4" spans="1:7" ht="14.1" customHeight="1" x14ac:dyDescent="0.25">
      <c r="A4" s="2"/>
      <c r="B4" s="11" t="s">
        <v>2</v>
      </c>
      <c r="C4" s="2"/>
      <c r="D4" s="2"/>
      <c r="E4" s="12" t="s">
        <v>3</v>
      </c>
      <c r="F4" s="13" t="s">
        <v>4</v>
      </c>
      <c r="G4" s="14"/>
    </row>
    <row r="5" spans="1:7" ht="14.1" customHeight="1" x14ac:dyDescent="0.25">
      <c r="A5" s="11"/>
      <c r="B5" s="15"/>
      <c r="C5" s="11"/>
      <c r="D5" s="11"/>
      <c r="E5" s="12" t="s">
        <v>5</v>
      </c>
      <c r="F5" s="16">
        <v>45261</v>
      </c>
      <c r="G5" s="14"/>
    </row>
    <row r="6" spans="1:7" ht="14.1" customHeight="1" x14ac:dyDescent="0.25">
      <c r="A6" s="17" t="s">
        <v>6</v>
      </c>
      <c r="B6" s="17"/>
      <c r="C6" s="17"/>
      <c r="D6" s="18"/>
      <c r="E6" s="19" t="s">
        <v>7</v>
      </c>
      <c r="F6" s="20"/>
      <c r="G6" s="14"/>
    </row>
    <row r="7" spans="1:7" ht="22.7" customHeight="1" x14ac:dyDescent="0.25">
      <c r="A7" s="17" t="s">
        <v>8</v>
      </c>
      <c r="B7" s="119" t="s">
        <v>9</v>
      </c>
      <c r="C7" s="120"/>
      <c r="D7" s="120"/>
      <c r="E7" s="19" t="s">
        <v>10</v>
      </c>
      <c r="F7" s="21" t="s">
        <v>11</v>
      </c>
      <c r="G7" s="14"/>
    </row>
    <row r="8" spans="1:7" ht="15.95" customHeight="1" x14ac:dyDescent="0.25">
      <c r="A8" s="17" t="s">
        <v>12</v>
      </c>
      <c r="B8" s="121" t="s">
        <v>13</v>
      </c>
      <c r="C8" s="122"/>
      <c r="D8" s="122"/>
      <c r="E8" s="22" t="s">
        <v>14</v>
      </c>
      <c r="F8" s="21"/>
      <c r="G8" s="14"/>
    </row>
    <row r="9" spans="1:7" ht="14.1" customHeight="1" x14ac:dyDescent="0.25">
      <c r="A9" s="11" t="s">
        <v>15</v>
      </c>
      <c r="B9" s="23"/>
      <c r="C9" s="23"/>
      <c r="D9" s="24"/>
      <c r="E9" s="25"/>
      <c r="F9" s="21"/>
      <c r="G9" s="14"/>
    </row>
    <row r="10" spans="1:7" ht="14.1" customHeight="1" x14ac:dyDescent="0.25">
      <c r="A10" s="17" t="s">
        <v>16</v>
      </c>
      <c r="B10" s="17"/>
      <c r="C10" s="17"/>
      <c r="D10" s="18"/>
      <c r="E10" s="22" t="s">
        <v>17</v>
      </c>
      <c r="F10" s="26" t="s">
        <v>18</v>
      </c>
      <c r="G10" s="14"/>
    </row>
    <row r="11" spans="1:7" ht="14.1" customHeight="1" x14ac:dyDescent="0.25">
      <c r="A11" s="123" t="s">
        <v>19</v>
      </c>
      <c r="B11" s="124"/>
      <c r="C11" s="124"/>
      <c r="D11" s="124"/>
      <c r="E11" s="124"/>
      <c r="F11" s="124"/>
      <c r="G11" s="27"/>
    </row>
    <row r="12" spans="1:7" ht="12.95" customHeight="1" x14ac:dyDescent="0.25">
      <c r="A12" s="125" t="s">
        <v>20</v>
      </c>
      <c r="B12" s="125" t="s">
        <v>21</v>
      </c>
      <c r="C12" s="125" t="s">
        <v>22</v>
      </c>
      <c r="D12" s="127" t="s">
        <v>23</v>
      </c>
      <c r="E12" s="127" t="s">
        <v>24</v>
      </c>
      <c r="F12" s="125" t="s">
        <v>25</v>
      </c>
      <c r="G12" s="28"/>
    </row>
    <row r="13" spans="1:7" ht="12" customHeight="1" x14ac:dyDescent="0.25">
      <c r="A13" s="126"/>
      <c r="B13" s="126"/>
      <c r="C13" s="126"/>
      <c r="D13" s="128"/>
      <c r="E13" s="128"/>
      <c r="F13" s="126"/>
      <c r="G13" s="29"/>
    </row>
    <row r="14" spans="1:7" ht="14.25" customHeight="1" x14ac:dyDescent="0.25">
      <c r="A14" s="126"/>
      <c r="B14" s="126"/>
      <c r="C14" s="126"/>
      <c r="D14" s="128"/>
      <c r="E14" s="128"/>
      <c r="F14" s="126"/>
      <c r="G14" s="29"/>
    </row>
    <row r="15" spans="1:7" ht="14.25" customHeight="1" x14ac:dyDescent="0.25">
      <c r="A15" s="30">
        <v>1</v>
      </c>
      <c r="B15" s="31">
        <v>2</v>
      </c>
      <c r="C15" s="31">
        <v>3</v>
      </c>
      <c r="D15" s="32" t="s">
        <v>26</v>
      </c>
      <c r="E15" s="32" t="s">
        <v>27</v>
      </c>
      <c r="F15" s="32" t="s">
        <v>28</v>
      </c>
      <c r="G15" s="29"/>
    </row>
    <row r="16" spans="1:7" ht="17.25" customHeight="1" thickBot="1" x14ac:dyDescent="0.3">
      <c r="A16" s="33" t="s">
        <v>29</v>
      </c>
      <c r="B16" s="34" t="s">
        <v>30</v>
      </c>
      <c r="C16" s="35" t="s">
        <v>31</v>
      </c>
      <c r="D16" s="36">
        <f>42888386/2</f>
        <v>21444193</v>
      </c>
      <c r="E16" s="36">
        <f>42509758.2/2</f>
        <v>21254879.100000001</v>
      </c>
      <c r="F16" s="36">
        <f>378627.8/2</f>
        <v>189313.9</v>
      </c>
      <c r="G16" s="29"/>
    </row>
    <row r="17" spans="1:7" ht="15" customHeight="1" thickBot="1" x14ac:dyDescent="0.3">
      <c r="A17" s="37" t="s">
        <v>32</v>
      </c>
      <c r="B17" s="38"/>
      <c r="C17" s="39"/>
      <c r="D17" s="36"/>
      <c r="E17" s="40"/>
      <c r="F17" s="40"/>
      <c r="G17" s="29"/>
    </row>
    <row r="18" spans="1:7" ht="102.75" thickBot="1" x14ac:dyDescent="0.3">
      <c r="A18" s="41" t="s">
        <v>33</v>
      </c>
      <c r="B18" s="42" t="s">
        <v>30</v>
      </c>
      <c r="C18" s="43" t="s">
        <v>34</v>
      </c>
      <c r="D18" s="36">
        <f>1470000/2</f>
        <v>735000</v>
      </c>
      <c r="E18" s="44">
        <f>1955888.8/2</f>
        <v>977944.4</v>
      </c>
      <c r="F18" s="44"/>
      <c r="G18" s="29"/>
    </row>
    <row r="19" spans="1:7" ht="114" thickBot="1" x14ac:dyDescent="0.3">
      <c r="A19" s="41" t="s">
        <v>36</v>
      </c>
      <c r="B19" s="42" t="s">
        <v>30</v>
      </c>
      <c r="C19" s="43" t="s">
        <v>37</v>
      </c>
      <c r="D19" s="36">
        <f>10000/2</f>
        <v>5000</v>
      </c>
      <c r="E19" s="44">
        <f>10432.32/2</f>
        <v>5216.16</v>
      </c>
      <c r="F19" s="44" t="s">
        <v>35</v>
      </c>
      <c r="G19" s="29"/>
    </row>
    <row r="20" spans="1:7" ht="102.75" thickBot="1" x14ac:dyDescent="0.3">
      <c r="A20" s="41" t="s">
        <v>38</v>
      </c>
      <c r="B20" s="42" t="s">
        <v>30</v>
      </c>
      <c r="C20" s="43" t="s">
        <v>39</v>
      </c>
      <c r="D20" s="36">
        <f>2173200/2</f>
        <v>1086600</v>
      </c>
      <c r="E20" s="44">
        <f>2042524.18/2</f>
        <v>1021262.09</v>
      </c>
      <c r="F20" s="44">
        <f>130675.82/2</f>
        <v>65337.91</v>
      </c>
      <c r="G20" s="29"/>
    </row>
    <row r="21" spans="1:7" ht="102.75" thickBot="1" x14ac:dyDescent="0.3">
      <c r="A21" s="41" t="s">
        <v>40</v>
      </c>
      <c r="B21" s="42" t="s">
        <v>30</v>
      </c>
      <c r="C21" s="43" t="s">
        <v>41</v>
      </c>
      <c r="D21" s="36" t="s">
        <v>35</v>
      </c>
      <c r="E21" s="44">
        <v>-217316.1</v>
      </c>
      <c r="F21" s="44" t="s">
        <v>35</v>
      </c>
      <c r="G21" s="29"/>
    </row>
    <row r="22" spans="1:7" ht="69" thickBot="1" x14ac:dyDescent="0.3">
      <c r="A22" s="41" t="s">
        <v>42</v>
      </c>
      <c r="B22" s="42" t="s">
        <v>30</v>
      </c>
      <c r="C22" s="43" t="s">
        <v>43</v>
      </c>
      <c r="D22" s="36">
        <f>6000/2</f>
        <v>3000</v>
      </c>
      <c r="E22" s="44">
        <f>6420/2</f>
        <v>3210</v>
      </c>
      <c r="F22" s="44" t="s">
        <v>35</v>
      </c>
      <c r="G22" s="29"/>
    </row>
    <row r="23" spans="1:7" ht="69" thickBot="1" x14ac:dyDescent="0.3">
      <c r="A23" s="41" t="s">
        <v>44</v>
      </c>
      <c r="B23" s="42" t="s">
        <v>30</v>
      </c>
      <c r="C23" s="43" t="s">
        <v>45</v>
      </c>
      <c r="D23" s="36">
        <f>31200/2</f>
        <v>15600</v>
      </c>
      <c r="E23" s="44">
        <f>31178.1/2</f>
        <v>15589.05</v>
      </c>
      <c r="F23" s="44">
        <v>21.9</v>
      </c>
      <c r="G23" s="29"/>
    </row>
    <row r="24" spans="1:7" ht="35.25" thickBot="1" x14ac:dyDescent="0.3">
      <c r="A24" s="41" t="s">
        <v>46</v>
      </c>
      <c r="B24" s="42" t="s">
        <v>30</v>
      </c>
      <c r="C24" s="43" t="s">
        <v>47</v>
      </c>
      <c r="D24" s="36">
        <f>1277400/2</f>
        <v>638700</v>
      </c>
      <c r="E24" s="44">
        <f>1038005.82/2</f>
        <v>519002.91</v>
      </c>
      <c r="F24" s="44">
        <v>239394.18</v>
      </c>
      <c r="G24" s="29"/>
    </row>
    <row r="25" spans="1:7" ht="69" thickBot="1" x14ac:dyDescent="0.3">
      <c r="A25" s="41" t="s">
        <v>48</v>
      </c>
      <c r="B25" s="42" t="s">
        <v>30</v>
      </c>
      <c r="C25" s="43" t="s">
        <v>49</v>
      </c>
      <c r="D25" s="36">
        <f>203146/2</f>
        <v>101573</v>
      </c>
      <c r="E25" s="36">
        <f>203146/2</f>
        <v>101573</v>
      </c>
      <c r="F25" s="44" t="s">
        <v>35</v>
      </c>
      <c r="G25" s="29"/>
    </row>
    <row r="26" spans="1:7" ht="35.25" thickBot="1" x14ac:dyDescent="0.3">
      <c r="A26" s="41" t="s">
        <v>50</v>
      </c>
      <c r="B26" s="42" t="s">
        <v>30</v>
      </c>
      <c r="C26" s="43" t="s">
        <v>51</v>
      </c>
      <c r="D26" s="36">
        <f>21778400/2</f>
        <v>10889200</v>
      </c>
      <c r="E26" s="36">
        <f>21778400/2</f>
        <v>10889200</v>
      </c>
      <c r="F26" s="44" t="s">
        <v>35</v>
      </c>
      <c r="G26" s="29"/>
    </row>
    <row r="27" spans="1:7" ht="15.75" thickBot="1" x14ac:dyDescent="0.3">
      <c r="A27" s="41" t="s">
        <v>52</v>
      </c>
      <c r="B27" s="42" t="s">
        <v>30</v>
      </c>
      <c r="C27" s="43" t="s">
        <v>53</v>
      </c>
      <c r="D27" s="36">
        <f>7052200/2</f>
        <v>3526100</v>
      </c>
      <c r="E27" s="36">
        <f>7052200/2</f>
        <v>3526100</v>
      </c>
      <c r="F27" s="44">
        <f>337552.56/2</f>
        <v>168776.28</v>
      </c>
      <c r="G27" s="29"/>
    </row>
    <row r="28" spans="1:7" ht="34.5" x14ac:dyDescent="0.25">
      <c r="A28" s="41" t="s">
        <v>54</v>
      </c>
      <c r="B28" s="42" t="s">
        <v>30</v>
      </c>
      <c r="C28" s="43" t="s">
        <v>55</v>
      </c>
      <c r="D28" s="36">
        <f>7040/2</f>
        <v>3520</v>
      </c>
      <c r="E28" s="36">
        <f>7040/2</f>
        <v>3520</v>
      </c>
      <c r="F28" s="44" t="s">
        <v>35</v>
      </c>
      <c r="G28" s="29"/>
    </row>
    <row r="29" spans="1:7" ht="45.75" x14ac:dyDescent="0.25">
      <c r="A29" s="41" t="s">
        <v>56</v>
      </c>
      <c r="B29" s="42" t="s">
        <v>30</v>
      </c>
      <c r="C29" s="43" t="s">
        <v>57</v>
      </c>
      <c r="D29" s="44">
        <f>323400/2</f>
        <v>161700</v>
      </c>
      <c r="E29" s="44">
        <f>323400/2</f>
        <v>161700</v>
      </c>
      <c r="F29" s="44" t="s">
        <v>35</v>
      </c>
      <c r="G29" s="29"/>
    </row>
    <row r="30" spans="1:7" ht="57" x14ac:dyDescent="0.25">
      <c r="A30" s="41" t="s">
        <v>58</v>
      </c>
      <c r="B30" s="42" t="s">
        <v>30</v>
      </c>
      <c r="C30" s="43" t="s">
        <v>59</v>
      </c>
      <c r="D30" s="44">
        <f>1772800/2</f>
        <v>886400</v>
      </c>
      <c r="E30" s="44">
        <f>1772800/2</f>
        <v>886400</v>
      </c>
      <c r="F30" s="44" t="s">
        <v>35</v>
      </c>
      <c r="G30" s="29"/>
    </row>
    <row r="31" spans="1:7" ht="23.25" x14ac:dyDescent="0.25">
      <c r="A31" s="41" t="s">
        <v>60</v>
      </c>
      <c r="B31" s="42" t="s">
        <v>30</v>
      </c>
      <c r="C31" s="43" t="s">
        <v>61</v>
      </c>
      <c r="D31" s="44">
        <f>4156600/2</f>
        <v>2078300</v>
      </c>
      <c r="E31" s="44">
        <f>4156600/2</f>
        <v>2078300</v>
      </c>
      <c r="F31" s="44" t="s">
        <v>35</v>
      </c>
      <c r="G31" s="29"/>
    </row>
    <row r="32" spans="1:7" ht="23.25" x14ac:dyDescent="0.25">
      <c r="A32" s="41" t="s">
        <v>62</v>
      </c>
      <c r="B32" s="42" t="s">
        <v>30</v>
      </c>
      <c r="C32" s="43" t="s">
        <v>63</v>
      </c>
      <c r="D32" s="44">
        <f>38000/2</f>
        <v>19000</v>
      </c>
      <c r="E32" s="44">
        <f>38000/2</f>
        <v>19000</v>
      </c>
      <c r="F32" s="44" t="s">
        <v>35</v>
      </c>
      <c r="G32" s="29"/>
    </row>
    <row r="33" spans="1:7" ht="15" customHeight="1" x14ac:dyDescent="0.25">
      <c r="A33" s="15"/>
      <c r="B33" s="15"/>
      <c r="C33" s="15"/>
      <c r="D33" s="15"/>
      <c r="E33" s="15"/>
      <c r="F33" s="15"/>
      <c r="G33" s="15"/>
    </row>
  </sheetData>
  <mergeCells count="10"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4999999999999" right="0.39374999999999999" top="0.39374999999999999" bottom="0.39374999999999999" header="0.51180550000000002" footer="0.51180550000000002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topLeftCell="A34" zoomScaleNormal="100" zoomScaleSheetLayoutView="100" workbookViewId="0">
      <selection sqref="A1:E1"/>
    </sheetView>
  </sheetViews>
  <sheetFormatPr defaultRowHeight="15" x14ac:dyDescent="0.25"/>
  <cols>
    <col min="1" max="1" width="45.14062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4.1" customHeight="1" x14ac:dyDescent="0.25">
      <c r="A1" s="117" t="s">
        <v>64</v>
      </c>
      <c r="B1" s="118"/>
      <c r="C1" s="118"/>
      <c r="D1" s="118"/>
      <c r="E1" s="118"/>
      <c r="F1" s="45" t="s">
        <v>65</v>
      </c>
      <c r="G1" s="3"/>
    </row>
    <row r="2" spans="1:7" ht="14.1" customHeight="1" x14ac:dyDescent="0.25">
      <c r="A2" s="27"/>
      <c r="B2" s="27"/>
      <c r="C2" s="27"/>
      <c r="D2" s="27"/>
      <c r="E2" s="27"/>
      <c r="F2" s="27"/>
      <c r="G2" s="3"/>
    </row>
    <row r="3" spans="1:7" ht="12" customHeight="1" x14ac:dyDescent="0.25">
      <c r="A3" s="125" t="s">
        <v>20</v>
      </c>
      <c r="B3" s="125" t="s">
        <v>21</v>
      </c>
      <c r="C3" s="125" t="s">
        <v>66</v>
      </c>
      <c r="D3" s="127" t="s">
        <v>23</v>
      </c>
      <c r="E3" s="127" t="s">
        <v>24</v>
      </c>
      <c r="F3" s="125" t="s">
        <v>25</v>
      </c>
      <c r="G3" s="46"/>
    </row>
    <row r="4" spans="1:7" ht="12" customHeight="1" x14ac:dyDescent="0.25">
      <c r="A4" s="126"/>
      <c r="B4" s="126"/>
      <c r="C4" s="126"/>
      <c r="D4" s="128"/>
      <c r="E4" s="128"/>
      <c r="F4" s="126"/>
      <c r="G4" s="46"/>
    </row>
    <row r="5" spans="1:7" ht="11.1" customHeight="1" x14ac:dyDescent="0.25">
      <c r="A5" s="126"/>
      <c r="B5" s="126"/>
      <c r="C5" s="126"/>
      <c r="D5" s="128"/>
      <c r="E5" s="128"/>
      <c r="F5" s="126"/>
      <c r="G5" s="46"/>
    </row>
    <row r="6" spans="1:7" ht="12" customHeight="1" x14ac:dyDescent="0.25">
      <c r="A6" s="30">
        <v>1</v>
      </c>
      <c r="B6" s="31">
        <v>2</v>
      </c>
      <c r="C6" s="47">
        <v>3</v>
      </c>
      <c r="D6" s="48" t="s">
        <v>26</v>
      </c>
      <c r="E6" s="48" t="s">
        <v>27</v>
      </c>
      <c r="F6" s="48" t="s">
        <v>28</v>
      </c>
      <c r="G6" s="49"/>
    </row>
    <row r="7" spans="1:7" ht="16.5" customHeight="1" x14ac:dyDescent="0.25">
      <c r="A7" s="33" t="s">
        <v>67</v>
      </c>
      <c r="B7" s="50">
        <v>200</v>
      </c>
      <c r="C7" s="35" t="s">
        <v>31</v>
      </c>
      <c r="D7" s="36">
        <v>22912215.030000001</v>
      </c>
      <c r="E7" s="36">
        <v>19224763.489999998</v>
      </c>
      <c r="F7" s="51">
        <v>3687451.54</v>
      </c>
      <c r="G7" s="52"/>
    </row>
    <row r="8" spans="1:7" ht="12" customHeight="1" x14ac:dyDescent="0.25">
      <c r="A8" s="37" t="s">
        <v>32</v>
      </c>
      <c r="B8" s="53"/>
      <c r="C8" s="39"/>
      <c r="D8" s="54"/>
      <c r="E8" s="54"/>
      <c r="F8" s="55"/>
      <c r="G8" s="52"/>
    </row>
    <row r="9" spans="1:7" ht="23.25" x14ac:dyDescent="0.25">
      <c r="A9" s="56" t="s">
        <v>68</v>
      </c>
      <c r="B9" s="57" t="s">
        <v>69</v>
      </c>
      <c r="C9" s="58" t="s">
        <v>70</v>
      </c>
      <c r="D9" s="59">
        <v>2672145.8199999998</v>
      </c>
      <c r="E9" s="59">
        <v>2350375.11</v>
      </c>
      <c r="F9" s="60">
        <v>321770.71000000002</v>
      </c>
      <c r="G9" s="61"/>
    </row>
    <row r="10" spans="1:7" ht="34.5" x14ac:dyDescent="0.25">
      <c r="A10" s="56" t="s">
        <v>71</v>
      </c>
      <c r="B10" s="57" t="s">
        <v>69</v>
      </c>
      <c r="C10" s="58" t="s">
        <v>72</v>
      </c>
      <c r="D10" s="59">
        <v>765853</v>
      </c>
      <c r="E10" s="59">
        <v>623854.86</v>
      </c>
      <c r="F10" s="60">
        <v>141998.14000000001</v>
      </c>
      <c r="G10" s="61"/>
    </row>
    <row r="11" spans="1:7" ht="23.25" x14ac:dyDescent="0.25">
      <c r="A11" s="56" t="s">
        <v>73</v>
      </c>
      <c r="B11" s="57" t="s">
        <v>69</v>
      </c>
      <c r="C11" s="58" t="s">
        <v>74</v>
      </c>
      <c r="D11" s="59">
        <v>140434.98000000001</v>
      </c>
      <c r="E11" s="59">
        <v>133056.14000000001</v>
      </c>
      <c r="F11" s="60">
        <v>7378.84</v>
      </c>
      <c r="G11" s="61"/>
    </row>
    <row r="12" spans="1:7" x14ac:dyDescent="0.25">
      <c r="A12" s="56" t="s">
        <v>75</v>
      </c>
      <c r="B12" s="57" t="s">
        <v>69</v>
      </c>
      <c r="C12" s="58" t="s">
        <v>76</v>
      </c>
      <c r="D12" s="59">
        <v>33400</v>
      </c>
      <c r="E12" s="59">
        <v>14786.01</v>
      </c>
      <c r="F12" s="60">
        <v>18613.990000000002</v>
      </c>
      <c r="G12" s="61"/>
    </row>
    <row r="13" spans="1:7" x14ac:dyDescent="0.25">
      <c r="A13" s="56" t="s">
        <v>77</v>
      </c>
      <c r="B13" s="57" t="s">
        <v>69</v>
      </c>
      <c r="C13" s="58" t="s">
        <v>78</v>
      </c>
      <c r="D13" s="59">
        <v>235915.29</v>
      </c>
      <c r="E13" s="59">
        <v>140769.51999999999</v>
      </c>
      <c r="F13" s="60">
        <v>95145.77</v>
      </c>
      <c r="G13" s="61"/>
    </row>
    <row r="14" spans="1:7" ht="23.25" x14ac:dyDescent="0.25">
      <c r="A14" s="56" t="s">
        <v>79</v>
      </c>
      <c r="B14" s="57" t="s">
        <v>69</v>
      </c>
      <c r="C14" s="58" t="s">
        <v>80</v>
      </c>
      <c r="D14" s="59">
        <v>45137.03</v>
      </c>
      <c r="E14" s="59">
        <v>44517.03</v>
      </c>
      <c r="F14" s="60">
        <v>620</v>
      </c>
      <c r="G14" s="61"/>
    </row>
    <row r="15" spans="1:7" x14ac:dyDescent="0.25">
      <c r="A15" s="56" t="s">
        <v>81</v>
      </c>
      <c r="B15" s="57" t="s">
        <v>69</v>
      </c>
      <c r="C15" s="58" t="s">
        <v>82</v>
      </c>
      <c r="D15" s="59">
        <v>620</v>
      </c>
      <c r="E15" s="59">
        <v>620</v>
      </c>
      <c r="F15" s="60" t="s">
        <v>35</v>
      </c>
      <c r="G15" s="61"/>
    </row>
    <row r="16" spans="1:7" x14ac:dyDescent="0.25">
      <c r="A16" s="56" t="s">
        <v>83</v>
      </c>
      <c r="B16" s="57" t="s">
        <v>69</v>
      </c>
      <c r="C16" s="58" t="s">
        <v>84</v>
      </c>
      <c r="D16" s="59">
        <v>4380</v>
      </c>
      <c r="E16" s="59">
        <v>2357.87</v>
      </c>
      <c r="F16" s="60">
        <v>2022.13</v>
      </c>
      <c r="G16" s="61"/>
    </row>
    <row r="17" spans="1:7" x14ac:dyDescent="0.25">
      <c r="A17" s="56" t="s">
        <v>75</v>
      </c>
      <c r="B17" s="57" t="s">
        <v>69</v>
      </c>
      <c r="C17" s="58" t="s">
        <v>85</v>
      </c>
      <c r="D17" s="59">
        <v>30000</v>
      </c>
      <c r="E17" s="59">
        <v>2400</v>
      </c>
      <c r="F17" s="60">
        <v>27600</v>
      </c>
      <c r="G17" s="61"/>
    </row>
    <row r="18" spans="1:7" x14ac:dyDescent="0.25">
      <c r="A18" s="56" t="s">
        <v>75</v>
      </c>
      <c r="B18" s="57" t="s">
        <v>69</v>
      </c>
      <c r="C18" s="58" t="s">
        <v>86</v>
      </c>
      <c r="D18" s="59">
        <v>31500</v>
      </c>
      <c r="E18" s="59">
        <v>31500</v>
      </c>
      <c r="F18" s="60" t="s">
        <v>35</v>
      </c>
      <c r="G18" s="61"/>
    </row>
    <row r="19" spans="1:7" x14ac:dyDescent="0.25">
      <c r="A19" s="56" t="s">
        <v>75</v>
      </c>
      <c r="B19" s="57" t="s">
        <v>69</v>
      </c>
      <c r="C19" s="58" t="s">
        <v>87</v>
      </c>
      <c r="D19" s="59">
        <v>147200</v>
      </c>
      <c r="E19" s="59">
        <v>137200</v>
      </c>
      <c r="F19" s="60">
        <v>10000</v>
      </c>
      <c r="G19" s="61"/>
    </row>
    <row r="20" spans="1:7" ht="23.25" x14ac:dyDescent="0.25">
      <c r="A20" s="56" t="s">
        <v>73</v>
      </c>
      <c r="B20" s="57" t="s">
        <v>69</v>
      </c>
      <c r="C20" s="58" t="s">
        <v>88</v>
      </c>
      <c r="D20" s="59">
        <v>26580.52</v>
      </c>
      <c r="E20" s="59" t="s">
        <v>35</v>
      </c>
      <c r="F20" s="60">
        <v>26580.52</v>
      </c>
      <c r="G20" s="61"/>
    </row>
    <row r="21" spans="1:7" ht="23.25" x14ac:dyDescent="0.25">
      <c r="A21" s="56" t="s">
        <v>73</v>
      </c>
      <c r="B21" s="57" t="s">
        <v>69</v>
      </c>
      <c r="C21" s="58" t="s">
        <v>89</v>
      </c>
      <c r="D21" s="59">
        <v>97234</v>
      </c>
      <c r="E21" s="59">
        <v>73684</v>
      </c>
      <c r="F21" s="60">
        <v>23550</v>
      </c>
      <c r="G21" s="61"/>
    </row>
    <row r="22" spans="1:7" ht="23.25" x14ac:dyDescent="0.25">
      <c r="A22" s="56" t="s">
        <v>68</v>
      </c>
      <c r="B22" s="57" t="s">
        <v>69</v>
      </c>
      <c r="C22" s="58" t="s">
        <v>90</v>
      </c>
      <c r="D22" s="59">
        <v>718114.5</v>
      </c>
      <c r="E22" s="59">
        <v>599780.82999999996</v>
      </c>
      <c r="F22" s="60">
        <v>118333.67</v>
      </c>
      <c r="G22" s="61"/>
    </row>
    <row r="23" spans="1:7" ht="34.5" x14ac:dyDescent="0.25">
      <c r="A23" s="56" t="s">
        <v>71</v>
      </c>
      <c r="B23" s="57" t="s">
        <v>69</v>
      </c>
      <c r="C23" s="58" t="s">
        <v>91</v>
      </c>
      <c r="D23" s="59">
        <v>233861.08</v>
      </c>
      <c r="E23" s="59">
        <v>216633.64</v>
      </c>
      <c r="F23" s="60">
        <v>17227.439999999999</v>
      </c>
      <c r="G23" s="61"/>
    </row>
    <row r="24" spans="1:7" x14ac:dyDescent="0.25">
      <c r="A24" s="56" t="s">
        <v>92</v>
      </c>
      <c r="B24" s="57" t="s">
        <v>69</v>
      </c>
      <c r="C24" s="58" t="s">
        <v>93</v>
      </c>
      <c r="D24" s="59">
        <v>400300</v>
      </c>
      <c r="E24" s="59">
        <v>400300</v>
      </c>
      <c r="F24" s="60" t="s">
        <v>35</v>
      </c>
      <c r="G24" s="61"/>
    </row>
    <row r="25" spans="1:7" x14ac:dyDescent="0.25">
      <c r="A25" s="56" t="s">
        <v>92</v>
      </c>
      <c r="B25" s="57" t="s">
        <v>69</v>
      </c>
      <c r="C25" s="58" t="s">
        <v>94</v>
      </c>
      <c r="D25" s="59">
        <v>111200</v>
      </c>
      <c r="E25" s="59">
        <v>111200</v>
      </c>
      <c r="F25" s="60" t="s">
        <v>35</v>
      </c>
      <c r="G25" s="61"/>
    </row>
    <row r="26" spans="1:7" x14ac:dyDescent="0.25">
      <c r="A26" s="56" t="s">
        <v>92</v>
      </c>
      <c r="B26" s="57" t="s">
        <v>69</v>
      </c>
      <c r="C26" s="58" t="s">
        <v>95</v>
      </c>
      <c r="D26" s="59">
        <v>125300</v>
      </c>
      <c r="E26" s="59">
        <v>125300</v>
      </c>
      <c r="F26" s="60" t="s">
        <v>35</v>
      </c>
      <c r="G26" s="61"/>
    </row>
    <row r="27" spans="1:7" x14ac:dyDescent="0.25">
      <c r="A27" s="56" t="s">
        <v>92</v>
      </c>
      <c r="B27" s="57" t="s">
        <v>69</v>
      </c>
      <c r="C27" s="58" t="s">
        <v>96</v>
      </c>
      <c r="D27" s="59">
        <v>300900</v>
      </c>
      <c r="E27" s="59">
        <v>300900</v>
      </c>
      <c r="F27" s="60" t="s">
        <v>35</v>
      </c>
      <c r="G27" s="61"/>
    </row>
    <row r="28" spans="1:7" x14ac:dyDescent="0.25">
      <c r="A28" s="56" t="s">
        <v>92</v>
      </c>
      <c r="B28" s="57" t="s">
        <v>69</v>
      </c>
      <c r="C28" s="58" t="s">
        <v>97</v>
      </c>
      <c r="D28" s="59">
        <v>228600</v>
      </c>
      <c r="E28" s="59">
        <v>228600</v>
      </c>
      <c r="F28" s="60" t="s">
        <v>35</v>
      </c>
      <c r="G28" s="61"/>
    </row>
    <row r="29" spans="1:7" x14ac:dyDescent="0.25">
      <c r="A29" s="56" t="s">
        <v>92</v>
      </c>
      <c r="B29" s="57" t="s">
        <v>69</v>
      </c>
      <c r="C29" s="58" t="s">
        <v>98</v>
      </c>
      <c r="D29" s="59">
        <v>111700</v>
      </c>
      <c r="E29" s="59">
        <v>111700</v>
      </c>
      <c r="F29" s="60" t="s">
        <v>35</v>
      </c>
      <c r="G29" s="61"/>
    </row>
    <row r="30" spans="1:7" x14ac:dyDescent="0.25">
      <c r="A30" s="56" t="s">
        <v>99</v>
      </c>
      <c r="B30" s="57" t="s">
        <v>69</v>
      </c>
      <c r="C30" s="58" t="s">
        <v>100</v>
      </c>
      <c r="D30" s="59">
        <v>30000</v>
      </c>
      <c r="E30" s="59" t="s">
        <v>35</v>
      </c>
      <c r="F30" s="60">
        <v>30000</v>
      </c>
      <c r="G30" s="61"/>
    </row>
    <row r="31" spans="1:7" x14ac:dyDescent="0.25">
      <c r="A31" s="56" t="s">
        <v>75</v>
      </c>
      <c r="B31" s="57" t="s">
        <v>69</v>
      </c>
      <c r="C31" s="58" t="s">
        <v>101</v>
      </c>
      <c r="D31" s="59">
        <v>615750.64</v>
      </c>
      <c r="E31" s="59">
        <v>517380.06</v>
      </c>
      <c r="F31" s="60">
        <v>98370.58</v>
      </c>
      <c r="G31" s="61"/>
    </row>
    <row r="32" spans="1:7" x14ac:dyDescent="0.25">
      <c r="A32" s="56" t="s">
        <v>75</v>
      </c>
      <c r="B32" s="57" t="s">
        <v>69</v>
      </c>
      <c r="C32" s="58" t="s">
        <v>102</v>
      </c>
      <c r="D32" s="59">
        <v>5925.96</v>
      </c>
      <c r="E32" s="59">
        <v>4833.22</v>
      </c>
      <c r="F32" s="60">
        <v>1092.74</v>
      </c>
      <c r="G32" s="61"/>
    </row>
    <row r="33" spans="1:7" x14ac:dyDescent="0.25">
      <c r="A33" s="56" t="s">
        <v>83</v>
      </c>
      <c r="B33" s="57" t="s">
        <v>69</v>
      </c>
      <c r="C33" s="58" t="s">
        <v>103</v>
      </c>
      <c r="D33" s="59">
        <v>2752.4</v>
      </c>
      <c r="E33" s="59">
        <v>2752.4</v>
      </c>
      <c r="F33" s="60" t="s">
        <v>35</v>
      </c>
      <c r="G33" s="61"/>
    </row>
    <row r="34" spans="1:7" ht="23.25" x14ac:dyDescent="0.25">
      <c r="A34" s="56" t="s">
        <v>68</v>
      </c>
      <c r="B34" s="57" t="s">
        <v>69</v>
      </c>
      <c r="C34" s="58" t="s">
        <v>104</v>
      </c>
      <c r="D34" s="59">
        <v>115078</v>
      </c>
      <c r="E34" s="59">
        <v>88291.39</v>
      </c>
      <c r="F34" s="60">
        <v>26786.61</v>
      </c>
      <c r="G34" s="61"/>
    </row>
    <row r="35" spans="1:7" ht="34.5" x14ac:dyDescent="0.25">
      <c r="A35" s="56" t="s">
        <v>71</v>
      </c>
      <c r="B35" s="57" t="s">
        <v>69</v>
      </c>
      <c r="C35" s="58" t="s">
        <v>105</v>
      </c>
      <c r="D35" s="59">
        <v>36322</v>
      </c>
      <c r="E35" s="59">
        <v>27692.57</v>
      </c>
      <c r="F35" s="60">
        <v>8629.43</v>
      </c>
      <c r="G35" s="61"/>
    </row>
    <row r="36" spans="1:7" x14ac:dyDescent="0.25">
      <c r="A36" s="56" t="s">
        <v>75</v>
      </c>
      <c r="B36" s="57" t="s">
        <v>69</v>
      </c>
      <c r="C36" s="58" t="s">
        <v>106</v>
      </c>
      <c r="D36" s="59">
        <v>10300</v>
      </c>
      <c r="E36" s="59">
        <v>10300</v>
      </c>
      <c r="F36" s="60" t="s">
        <v>35</v>
      </c>
      <c r="G36" s="61"/>
    </row>
    <row r="37" spans="1:7" x14ac:dyDescent="0.25">
      <c r="A37" s="56" t="s">
        <v>75</v>
      </c>
      <c r="B37" s="57" t="s">
        <v>69</v>
      </c>
      <c r="C37" s="58" t="s">
        <v>107</v>
      </c>
      <c r="D37" s="59">
        <v>23900</v>
      </c>
      <c r="E37" s="59" t="s">
        <v>35</v>
      </c>
      <c r="F37" s="60">
        <v>23900</v>
      </c>
      <c r="G37" s="61"/>
    </row>
    <row r="38" spans="1:7" x14ac:dyDescent="0.25">
      <c r="A38" s="56" t="s">
        <v>75</v>
      </c>
      <c r="B38" s="57" t="s">
        <v>69</v>
      </c>
      <c r="C38" s="58" t="s">
        <v>108</v>
      </c>
      <c r="D38" s="59">
        <v>260000</v>
      </c>
      <c r="E38" s="59">
        <v>174730.7</v>
      </c>
      <c r="F38" s="60">
        <v>85269.3</v>
      </c>
      <c r="G38" s="61"/>
    </row>
    <row r="39" spans="1:7" x14ac:dyDescent="0.25">
      <c r="A39" s="56" t="s">
        <v>75</v>
      </c>
      <c r="B39" s="57" t="s">
        <v>69</v>
      </c>
      <c r="C39" s="58" t="s">
        <v>109</v>
      </c>
      <c r="D39" s="59">
        <v>3520</v>
      </c>
      <c r="E39" s="59">
        <v>3520</v>
      </c>
      <c r="F39" s="60" t="s">
        <v>35</v>
      </c>
      <c r="G39" s="61"/>
    </row>
    <row r="40" spans="1:7" x14ac:dyDescent="0.25">
      <c r="A40" s="56" t="s">
        <v>75</v>
      </c>
      <c r="B40" s="57" t="s">
        <v>69</v>
      </c>
      <c r="C40" s="58" t="s">
        <v>110</v>
      </c>
      <c r="D40" s="59">
        <v>927288</v>
      </c>
      <c r="E40" s="59">
        <v>927288</v>
      </c>
      <c r="F40" s="60" t="s">
        <v>35</v>
      </c>
      <c r="G40" s="61"/>
    </row>
    <row r="41" spans="1:7" x14ac:dyDescent="0.25">
      <c r="A41" s="56" t="s">
        <v>75</v>
      </c>
      <c r="B41" s="57" t="s">
        <v>69</v>
      </c>
      <c r="C41" s="58" t="s">
        <v>111</v>
      </c>
      <c r="D41" s="59">
        <v>1239292.8999999999</v>
      </c>
      <c r="E41" s="59">
        <v>1007772.16</v>
      </c>
      <c r="F41" s="60">
        <v>231520.74</v>
      </c>
      <c r="G41" s="61"/>
    </row>
    <row r="42" spans="1:7" x14ac:dyDescent="0.25">
      <c r="A42" s="56" t="s">
        <v>75</v>
      </c>
      <c r="B42" s="57" t="s">
        <v>69</v>
      </c>
      <c r="C42" s="58" t="s">
        <v>112</v>
      </c>
      <c r="D42" s="59">
        <v>1138687.29</v>
      </c>
      <c r="E42" s="59">
        <v>1057438.17</v>
      </c>
      <c r="F42" s="60">
        <v>81249.119999999995</v>
      </c>
      <c r="G42" s="61"/>
    </row>
    <row r="43" spans="1:7" x14ac:dyDescent="0.25">
      <c r="A43" s="56" t="s">
        <v>75</v>
      </c>
      <c r="B43" s="57" t="s">
        <v>69</v>
      </c>
      <c r="C43" s="58" t="s">
        <v>113</v>
      </c>
      <c r="D43" s="59">
        <v>452298</v>
      </c>
      <c r="E43" s="59" t="s">
        <v>35</v>
      </c>
      <c r="F43" s="60">
        <v>452298</v>
      </c>
      <c r="G43" s="61"/>
    </row>
    <row r="44" spans="1:7" x14ac:dyDescent="0.25">
      <c r="A44" s="56" t="s">
        <v>75</v>
      </c>
      <c r="B44" s="57" t="s">
        <v>69</v>
      </c>
      <c r="C44" s="58" t="s">
        <v>114</v>
      </c>
      <c r="D44" s="59">
        <v>886400</v>
      </c>
      <c r="E44" s="59">
        <v>622400</v>
      </c>
      <c r="F44" s="60">
        <v>264000</v>
      </c>
      <c r="G44" s="61"/>
    </row>
    <row r="45" spans="1:7" x14ac:dyDescent="0.25">
      <c r="A45" s="56" t="s">
        <v>75</v>
      </c>
      <c r="B45" s="57" t="s">
        <v>69</v>
      </c>
      <c r="C45" s="58" t="s">
        <v>115</v>
      </c>
      <c r="D45" s="59">
        <v>200000</v>
      </c>
      <c r="E45" s="59">
        <v>50000</v>
      </c>
      <c r="F45" s="60">
        <v>150000</v>
      </c>
      <c r="G45" s="61"/>
    </row>
    <row r="46" spans="1:7" x14ac:dyDescent="0.25">
      <c r="A46" s="56" t="s">
        <v>75</v>
      </c>
      <c r="B46" s="57" t="s">
        <v>69</v>
      </c>
      <c r="C46" s="58" t="s">
        <v>116</v>
      </c>
      <c r="D46" s="59">
        <v>364134.12</v>
      </c>
      <c r="E46" s="59">
        <v>303445.09999999998</v>
      </c>
      <c r="F46" s="60">
        <v>60689.02</v>
      </c>
      <c r="G46" s="61"/>
    </row>
    <row r="47" spans="1:7" x14ac:dyDescent="0.25">
      <c r="A47" s="56" t="s">
        <v>75</v>
      </c>
      <c r="B47" s="57" t="s">
        <v>69</v>
      </c>
      <c r="C47" s="58" t="s">
        <v>117</v>
      </c>
      <c r="D47" s="59">
        <v>193375.82</v>
      </c>
      <c r="E47" s="59">
        <v>193375.82</v>
      </c>
      <c r="F47" s="60" t="s">
        <v>35</v>
      </c>
      <c r="G47" s="61"/>
    </row>
    <row r="48" spans="1:7" x14ac:dyDescent="0.25">
      <c r="A48" s="56" t="s">
        <v>75</v>
      </c>
      <c r="B48" s="57" t="s">
        <v>69</v>
      </c>
      <c r="C48" s="58" t="s">
        <v>118</v>
      </c>
      <c r="D48" s="59">
        <v>88338.29</v>
      </c>
      <c r="E48" s="59">
        <v>28228</v>
      </c>
      <c r="F48" s="60">
        <v>60110.29</v>
      </c>
      <c r="G48" s="61"/>
    </row>
    <row r="49" spans="1:7" x14ac:dyDescent="0.25">
      <c r="A49" s="56" t="s">
        <v>75</v>
      </c>
      <c r="B49" s="57" t="s">
        <v>69</v>
      </c>
      <c r="C49" s="58" t="s">
        <v>119</v>
      </c>
      <c r="D49" s="59">
        <v>168894.78</v>
      </c>
      <c r="E49" s="59">
        <v>137012.29999999999</v>
      </c>
      <c r="F49" s="60">
        <v>31882.48</v>
      </c>
      <c r="G49" s="61"/>
    </row>
    <row r="50" spans="1:7" x14ac:dyDescent="0.25">
      <c r="A50" s="56" t="s">
        <v>75</v>
      </c>
      <c r="B50" s="57" t="s">
        <v>69</v>
      </c>
      <c r="C50" s="58" t="s">
        <v>120</v>
      </c>
      <c r="D50" s="59">
        <v>67601.64</v>
      </c>
      <c r="E50" s="59">
        <v>41327</v>
      </c>
      <c r="F50" s="60">
        <v>26274.639999999999</v>
      </c>
      <c r="G50" s="61"/>
    </row>
    <row r="51" spans="1:7" x14ac:dyDescent="0.25">
      <c r="A51" s="56" t="s">
        <v>75</v>
      </c>
      <c r="B51" s="57" t="s">
        <v>69</v>
      </c>
      <c r="C51" s="58" t="s">
        <v>121</v>
      </c>
      <c r="D51" s="59">
        <v>97863.15</v>
      </c>
      <c r="E51" s="59">
        <v>97580.12</v>
      </c>
      <c r="F51" s="60">
        <v>283.02999999999997</v>
      </c>
      <c r="G51" s="61"/>
    </row>
    <row r="52" spans="1:7" x14ac:dyDescent="0.25">
      <c r="A52" s="56" t="s">
        <v>75</v>
      </c>
      <c r="B52" s="57" t="s">
        <v>69</v>
      </c>
      <c r="C52" s="58" t="s">
        <v>122</v>
      </c>
      <c r="D52" s="59">
        <v>20000</v>
      </c>
      <c r="E52" s="59">
        <v>17241</v>
      </c>
      <c r="F52" s="60">
        <v>2759</v>
      </c>
      <c r="G52" s="61"/>
    </row>
    <row r="53" spans="1:7" x14ac:dyDescent="0.25">
      <c r="A53" s="56" t="s">
        <v>75</v>
      </c>
      <c r="B53" s="57" t="s">
        <v>69</v>
      </c>
      <c r="C53" s="58" t="s">
        <v>123</v>
      </c>
      <c r="D53" s="59">
        <v>47000</v>
      </c>
      <c r="E53" s="59">
        <v>28155.39</v>
      </c>
      <c r="F53" s="60">
        <v>18844.61</v>
      </c>
      <c r="G53" s="61"/>
    </row>
    <row r="54" spans="1:7" x14ac:dyDescent="0.25">
      <c r="A54" s="56" t="s">
        <v>75</v>
      </c>
      <c r="B54" s="57" t="s">
        <v>69</v>
      </c>
      <c r="C54" s="58" t="s">
        <v>124</v>
      </c>
      <c r="D54" s="59">
        <v>1209357</v>
      </c>
      <c r="E54" s="59">
        <v>1209357</v>
      </c>
      <c r="F54" s="60" t="s">
        <v>35</v>
      </c>
      <c r="G54" s="61"/>
    </row>
    <row r="55" spans="1:7" x14ac:dyDescent="0.25">
      <c r="A55" s="56" t="s">
        <v>75</v>
      </c>
      <c r="B55" s="57" t="s">
        <v>69</v>
      </c>
      <c r="C55" s="58" t="s">
        <v>125</v>
      </c>
      <c r="D55" s="59">
        <v>95962.69</v>
      </c>
      <c r="E55" s="59">
        <v>90567.5</v>
      </c>
      <c r="F55" s="60">
        <v>5395.19</v>
      </c>
      <c r="G55" s="61"/>
    </row>
    <row r="56" spans="1:7" x14ac:dyDescent="0.25">
      <c r="A56" s="56" t="s">
        <v>92</v>
      </c>
      <c r="B56" s="57" t="s">
        <v>69</v>
      </c>
      <c r="C56" s="58" t="s">
        <v>126</v>
      </c>
      <c r="D56" s="59">
        <v>100000</v>
      </c>
      <c r="E56" s="59">
        <v>100000</v>
      </c>
      <c r="F56" s="60" t="s">
        <v>35</v>
      </c>
      <c r="G56" s="61"/>
    </row>
    <row r="57" spans="1:7" x14ac:dyDescent="0.25">
      <c r="A57" s="56" t="s">
        <v>127</v>
      </c>
      <c r="B57" s="57" t="s">
        <v>69</v>
      </c>
      <c r="C57" s="58" t="s">
        <v>128</v>
      </c>
      <c r="D57" s="59">
        <v>974495.99</v>
      </c>
      <c r="E57" s="59">
        <v>928532.66</v>
      </c>
      <c r="F57" s="60">
        <v>45963.33</v>
      </c>
      <c r="G57" s="61"/>
    </row>
    <row r="58" spans="1:7" ht="34.5" x14ac:dyDescent="0.25">
      <c r="A58" s="56" t="s">
        <v>129</v>
      </c>
      <c r="B58" s="57" t="s">
        <v>69</v>
      </c>
      <c r="C58" s="58" t="s">
        <v>130</v>
      </c>
      <c r="D58" s="59">
        <v>297215</v>
      </c>
      <c r="E58" s="59">
        <v>297215</v>
      </c>
      <c r="F58" s="60" t="s">
        <v>35</v>
      </c>
      <c r="G58" s="61"/>
    </row>
    <row r="59" spans="1:7" ht="23.25" x14ac:dyDescent="0.25">
      <c r="A59" s="56" t="s">
        <v>73</v>
      </c>
      <c r="B59" s="57" t="s">
        <v>69</v>
      </c>
      <c r="C59" s="58" t="s">
        <v>131</v>
      </c>
      <c r="D59" s="59">
        <v>28900.67</v>
      </c>
      <c r="E59" s="59">
        <v>12000</v>
      </c>
      <c r="F59" s="60">
        <v>16900.669999999998</v>
      </c>
      <c r="G59" s="61"/>
    </row>
    <row r="60" spans="1:7" x14ac:dyDescent="0.25">
      <c r="A60" s="56" t="s">
        <v>75</v>
      </c>
      <c r="B60" s="57" t="s">
        <v>69</v>
      </c>
      <c r="C60" s="58" t="s">
        <v>132</v>
      </c>
      <c r="D60" s="59">
        <v>596566.36</v>
      </c>
      <c r="E60" s="59">
        <v>491915.95</v>
      </c>
      <c r="F60" s="60">
        <v>104650.41</v>
      </c>
      <c r="G60" s="61"/>
    </row>
    <row r="61" spans="1:7" x14ac:dyDescent="0.25">
      <c r="A61" s="56" t="s">
        <v>77</v>
      </c>
      <c r="B61" s="57" t="s">
        <v>69</v>
      </c>
      <c r="C61" s="58" t="s">
        <v>133</v>
      </c>
      <c r="D61" s="59">
        <v>460000</v>
      </c>
      <c r="E61" s="59">
        <v>286893.82</v>
      </c>
      <c r="F61" s="60">
        <v>173106.18</v>
      </c>
      <c r="G61" s="61"/>
    </row>
    <row r="62" spans="1:7" ht="23.25" x14ac:dyDescent="0.25">
      <c r="A62" s="56" t="s">
        <v>79</v>
      </c>
      <c r="B62" s="57" t="s">
        <v>69</v>
      </c>
      <c r="C62" s="58" t="s">
        <v>134</v>
      </c>
      <c r="D62" s="59">
        <v>50440</v>
      </c>
      <c r="E62" s="59">
        <v>50440</v>
      </c>
      <c r="F62" s="60" t="s">
        <v>35</v>
      </c>
      <c r="G62" s="61"/>
    </row>
    <row r="63" spans="1:7" x14ac:dyDescent="0.25">
      <c r="A63" s="56" t="s">
        <v>83</v>
      </c>
      <c r="B63" s="57" t="s">
        <v>69</v>
      </c>
      <c r="C63" s="58" t="s">
        <v>135</v>
      </c>
      <c r="D63" s="59">
        <v>2000</v>
      </c>
      <c r="E63" s="59">
        <v>261.06</v>
      </c>
      <c r="F63" s="60">
        <v>1738.94</v>
      </c>
      <c r="G63" s="61"/>
    </row>
    <row r="64" spans="1:7" x14ac:dyDescent="0.25">
      <c r="A64" s="56" t="s">
        <v>127</v>
      </c>
      <c r="B64" s="57" t="s">
        <v>69</v>
      </c>
      <c r="C64" s="58" t="s">
        <v>136</v>
      </c>
      <c r="D64" s="59">
        <v>67300</v>
      </c>
      <c r="E64" s="59" t="s">
        <v>35</v>
      </c>
      <c r="F64" s="60">
        <v>67300</v>
      </c>
      <c r="G64" s="61"/>
    </row>
    <row r="65" spans="1:7" x14ac:dyDescent="0.25">
      <c r="A65" s="56" t="s">
        <v>127</v>
      </c>
      <c r="B65" s="57" t="s">
        <v>69</v>
      </c>
      <c r="C65" s="58" t="s">
        <v>137</v>
      </c>
      <c r="D65" s="59">
        <v>1471231.01</v>
      </c>
      <c r="E65" s="59">
        <v>1113071.27</v>
      </c>
      <c r="F65" s="60">
        <v>358159.74</v>
      </c>
      <c r="G65" s="61"/>
    </row>
    <row r="66" spans="1:7" ht="34.5" x14ac:dyDescent="0.25">
      <c r="A66" s="56" t="s">
        <v>129</v>
      </c>
      <c r="B66" s="57" t="s">
        <v>69</v>
      </c>
      <c r="C66" s="58" t="s">
        <v>138</v>
      </c>
      <c r="D66" s="59">
        <v>407633.2</v>
      </c>
      <c r="E66" s="59">
        <v>333538.36</v>
      </c>
      <c r="F66" s="60">
        <v>74094.84</v>
      </c>
      <c r="G66" s="61"/>
    </row>
    <row r="67" spans="1:7" x14ac:dyDescent="0.25">
      <c r="A67" s="56" t="s">
        <v>75</v>
      </c>
      <c r="B67" s="57" t="s">
        <v>69</v>
      </c>
      <c r="C67" s="58" t="s">
        <v>139</v>
      </c>
      <c r="D67" s="59">
        <v>663157.9</v>
      </c>
      <c r="E67" s="59">
        <v>663157.9</v>
      </c>
      <c r="F67" s="60" t="s">
        <v>35</v>
      </c>
      <c r="G67" s="61"/>
    </row>
    <row r="68" spans="1:7" x14ac:dyDescent="0.25">
      <c r="A68" s="56" t="s">
        <v>127</v>
      </c>
      <c r="B68" s="57" t="s">
        <v>69</v>
      </c>
      <c r="C68" s="58" t="s">
        <v>140</v>
      </c>
      <c r="D68" s="59">
        <v>314780</v>
      </c>
      <c r="E68" s="59">
        <v>274410.48</v>
      </c>
      <c r="F68" s="60">
        <v>40369.519999999997</v>
      </c>
      <c r="G68" s="61"/>
    </row>
    <row r="69" spans="1:7" ht="34.5" x14ac:dyDescent="0.25">
      <c r="A69" s="56" t="s">
        <v>129</v>
      </c>
      <c r="B69" s="57" t="s">
        <v>69</v>
      </c>
      <c r="C69" s="58" t="s">
        <v>141</v>
      </c>
      <c r="D69" s="59">
        <v>70558.210000000006</v>
      </c>
      <c r="E69" s="59">
        <v>70558.210000000006</v>
      </c>
      <c r="F69" s="60" t="s">
        <v>35</v>
      </c>
      <c r="G69" s="61"/>
    </row>
    <row r="70" spans="1:7" ht="23.25" x14ac:dyDescent="0.25">
      <c r="A70" s="56" t="s">
        <v>73</v>
      </c>
      <c r="B70" s="57" t="s">
        <v>69</v>
      </c>
      <c r="C70" s="58" t="s">
        <v>142</v>
      </c>
      <c r="D70" s="59">
        <v>3700</v>
      </c>
      <c r="E70" s="59">
        <v>360</v>
      </c>
      <c r="F70" s="60">
        <v>3340</v>
      </c>
      <c r="G70" s="61"/>
    </row>
    <row r="71" spans="1:7" x14ac:dyDescent="0.25">
      <c r="A71" s="56" t="s">
        <v>75</v>
      </c>
      <c r="B71" s="57" t="s">
        <v>69</v>
      </c>
      <c r="C71" s="58" t="s">
        <v>143</v>
      </c>
      <c r="D71" s="59">
        <v>15000</v>
      </c>
      <c r="E71" s="59">
        <v>14971.38</v>
      </c>
      <c r="F71" s="60">
        <v>28.62</v>
      </c>
      <c r="G71" s="61"/>
    </row>
    <row r="72" spans="1:7" x14ac:dyDescent="0.25">
      <c r="A72" s="56" t="s">
        <v>77</v>
      </c>
      <c r="B72" s="57" t="s">
        <v>69</v>
      </c>
      <c r="C72" s="58" t="s">
        <v>144</v>
      </c>
      <c r="D72" s="59">
        <v>42130</v>
      </c>
      <c r="E72" s="59">
        <v>21065</v>
      </c>
      <c r="F72" s="60">
        <v>21065</v>
      </c>
      <c r="G72" s="61"/>
    </row>
    <row r="73" spans="1:7" x14ac:dyDescent="0.25">
      <c r="A73" s="56" t="s">
        <v>127</v>
      </c>
      <c r="B73" s="57" t="s">
        <v>69</v>
      </c>
      <c r="C73" s="58" t="s">
        <v>145</v>
      </c>
      <c r="D73" s="59">
        <v>90000</v>
      </c>
      <c r="E73" s="59">
        <v>74645.67</v>
      </c>
      <c r="F73" s="60">
        <v>15354.33</v>
      </c>
      <c r="G73" s="61"/>
    </row>
    <row r="74" spans="1:7" ht="34.5" x14ac:dyDescent="0.25">
      <c r="A74" s="56" t="s">
        <v>129</v>
      </c>
      <c r="B74" s="57" t="s">
        <v>69</v>
      </c>
      <c r="C74" s="58" t="s">
        <v>146</v>
      </c>
      <c r="D74" s="59">
        <v>51935.79</v>
      </c>
      <c r="E74" s="59">
        <v>17126.75</v>
      </c>
      <c r="F74" s="60">
        <v>34809.040000000001</v>
      </c>
      <c r="G74" s="61"/>
    </row>
    <row r="75" spans="1:7" x14ac:dyDescent="0.25">
      <c r="A75" s="56" t="s">
        <v>147</v>
      </c>
      <c r="B75" s="57" t="s">
        <v>69</v>
      </c>
      <c r="C75" s="58" t="s">
        <v>148</v>
      </c>
      <c r="D75" s="59">
        <v>602152</v>
      </c>
      <c r="E75" s="59">
        <v>496380</v>
      </c>
      <c r="F75" s="60">
        <v>105772</v>
      </c>
      <c r="G75" s="61"/>
    </row>
    <row r="76" spans="1:7" x14ac:dyDescent="0.25">
      <c r="A76" s="56" t="s">
        <v>127</v>
      </c>
      <c r="B76" s="57" t="s">
        <v>69</v>
      </c>
      <c r="C76" s="58" t="s">
        <v>149</v>
      </c>
      <c r="D76" s="59">
        <v>1452600</v>
      </c>
      <c r="E76" s="59">
        <v>1323800.57</v>
      </c>
      <c r="F76" s="60">
        <v>128799.43</v>
      </c>
      <c r="G76" s="61"/>
    </row>
    <row r="77" spans="1:7" ht="34.5" x14ac:dyDescent="0.25">
      <c r="A77" s="56" t="s">
        <v>129</v>
      </c>
      <c r="B77" s="57" t="s">
        <v>69</v>
      </c>
      <c r="C77" s="58" t="s">
        <v>150</v>
      </c>
      <c r="D77" s="59">
        <v>390000</v>
      </c>
      <c r="E77" s="59">
        <v>364196.5</v>
      </c>
      <c r="F77" s="60">
        <v>25803.5</v>
      </c>
      <c r="G77" s="61"/>
    </row>
    <row r="78" spans="1:7" ht="24" customHeight="1" x14ac:dyDescent="0.25">
      <c r="A78" s="62" t="s">
        <v>151</v>
      </c>
      <c r="B78" s="63" t="s">
        <v>152</v>
      </c>
      <c r="C78" s="64" t="s">
        <v>31</v>
      </c>
      <c r="D78" s="65">
        <v>-899930.31</v>
      </c>
      <c r="E78" s="65">
        <v>2030115.61</v>
      </c>
      <c r="F78" s="66" t="s">
        <v>31</v>
      </c>
      <c r="G78" s="67"/>
    </row>
    <row r="79" spans="1:7" ht="15" customHeight="1" x14ac:dyDescent="0.25">
      <c r="A79" s="68"/>
      <c r="B79" s="69"/>
      <c r="C79" s="69"/>
      <c r="D79" s="69"/>
      <c r="E79" s="69"/>
      <c r="F79" s="69"/>
      <c r="G79" s="15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zoomScaleNormal="100" zoomScaleSheetLayoutView="100" workbookViewId="0"/>
  </sheetViews>
  <sheetFormatPr defaultRowHeight="15" x14ac:dyDescent="0.25"/>
  <cols>
    <col min="1" max="1" width="45.140625" style="1" customWidth="1"/>
    <col min="2" max="2" width="13.28515625" style="1" customWidth="1"/>
    <col min="3" max="3" width="27.28515625" style="1" customWidth="1"/>
    <col min="4" max="6" width="19.85546875" style="1" customWidth="1"/>
    <col min="7" max="7" width="9.140625" style="1" customWidth="1"/>
    <col min="8" max="16384" width="9.140625" style="1"/>
  </cols>
  <sheetData>
    <row r="1" spans="1:7" ht="15" customHeight="1" x14ac:dyDescent="0.25">
      <c r="A1" s="70"/>
      <c r="B1" s="71"/>
      <c r="C1" s="72"/>
      <c r="D1" s="18"/>
      <c r="E1" s="73"/>
      <c r="F1" s="45" t="s">
        <v>153</v>
      </c>
      <c r="G1" s="15"/>
    </row>
    <row r="2" spans="1:7" ht="14.1" customHeight="1" x14ac:dyDescent="0.25">
      <c r="A2" s="117" t="s">
        <v>154</v>
      </c>
      <c r="B2" s="118"/>
      <c r="C2" s="118"/>
      <c r="D2" s="118"/>
      <c r="E2" s="118"/>
      <c r="F2" s="118"/>
      <c r="G2" s="15"/>
    </row>
    <row r="3" spans="1:7" ht="12" customHeight="1" x14ac:dyDescent="0.25">
      <c r="A3" s="74"/>
      <c r="B3" s="75"/>
      <c r="C3" s="76"/>
      <c r="D3" s="77"/>
      <c r="E3" s="78"/>
      <c r="F3" s="79"/>
      <c r="G3" s="15"/>
    </row>
    <row r="4" spans="1:7" ht="13.5" customHeight="1" x14ac:dyDescent="0.25">
      <c r="A4" s="125" t="s">
        <v>20</v>
      </c>
      <c r="B4" s="125" t="s">
        <v>21</v>
      </c>
      <c r="C4" s="125" t="s">
        <v>155</v>
      </c>
      <c r="D4" s="125" t="s">
        <v>23</v>
      </c>
      <c r="E4" s="125" t="s">
        <v>24</v>
      </c>
      <c r="F4" s="125" t="s">
        <v>25</v>
      </c>
      <c r="G4" s="15"/>
    </row>
    <row r="5" spans="1:7" ht="12" customHeight="1" x14ac:dyDescent="0.25">
      <c r="A5" s="126"/>
      <c r="B5" s="126"/>
      <c r="C5" s="126"/>
      <c r="D5" s="126"/>
      <c r="E5" s="126"/>
      <c r="F5" s="126"/>
      <c r="G5" s="15"/>
    </row>
    <row r="6" spans="1:7" ht="12" customHeight="1" x14ac:dyDescent="0.25">
      <c r="A6" s="126"/>
      <c r="B6" s="126"/>
      <c r="C6" s="126"/>
      <c r="D6" s="126"/>
      <c r="E6" s="126"/>
      <c r="F6" s="126"/>
      <c r="G6" s="15"/>
    </row>
    <row r="7" spans="1:7" ht="11.25" customHeight="1" x14ac:dyDescent="0.25">
      <c r="A7" s="126"/>
      <c r="B7" s="126"/>
      <c r="C7" s="126"/>
      <c r="D7" s="126"/>
      <c r="E7" s="126"/>
      <c r="F7" s="126"/>
      <c r="G7" s="15"/>
    </row>
    <row r="8" spans="1:7" ht="10.5" customHeight="1" x14ac:dyDescent="0.25">
      <c r="A8" s="126"/>
      <c r="B8" s="126"/>
      <c r="C8" s="126"/>
      <c r="D8" s="126"/>
      <c r="E8" s="126"/>
      <c r="F8" s="126"/>
      <c r="G8" s="15"/>
    </row>
    <row r="9" spans="1:7" ht="12" customHeight="1" x14ac:dyDescent="0.25">
      <c r="A9" s="30">
        <v>1</v>
      </c>
      <c r="B9" s="31">
        <v>2</v>
      </c>
      <c r="C9" s="47">
        <v>3</v>
      </c>
      <c r="D9" s="48" t="s">
        <v>26</v>
      </c>
      <c r="E9" s="48" t="s">
        <v>27</v>
      </c>
      <c r="F9" s="48" t="s">
        <v>28</v>
      </c>
      <c r="G9" s="15"/>
    </row>
    <row r="10" spans="1:7" ht="18" customHeight="1" x14ac:dyDescent="0.25">
      <c r="A10" s="62" t="s">
        <v>156</v>
      </c>
      <c r="B10" s="80">
        <v>500</v>
      </c>
      <c r="C10" s="81" t="s">
        <v>31</v>
      </c>
      <c r="D10" s="36">
        <v>899930.31</v>
      </c>
      <c r="E10" s="36">
        <v>-2030115.61</v>
      </c>
      <c r="F10" s="51">
        <v>2930045.92</v>
      </c>
      <c r="G10" s="15"/>
    </row>
    <row r="11" spans="1:7" ht="12" customHeight="1" x14ac:dyDescent="0.25">
      <c r="A11" s="82" t="s">
        <v>32</v>
      </c>
      <c r="B11" s="83"/>
      <c r="C11" s="84"/>
      <c r="D11" s="85"/>
      <c r="E11" s="85"/>
      <c r="F11" s="86"/>
      <c r="G11" s="15"/>
    </row>
    <row r="12" spans="1:7" ht="18" customHeight="1" x14ac:dyDescent="0.25">
      <c r="A12" s="87" t="s">
        <v>157</v>
      </c>
      <c r="B12" s="83">
        <v>520</v>
      </c>
      <c r="C12" s="84" t="s">
        <v>31</v>
      </c>
      <c r="D12" s="88" t="s">
        <v>35</v>
      </c>
      <c r="E12" s="88" t="s">
        <v>35</v>
      </c>
      <c r="F12" s="89" t="s">
        <v>35</v>
      </c>
      <c r="G12" s="15"/>
    </row>
    <row r="13" spans="1:7" ht="12" customHeight="1" x14ac:dyDescent="0.25">
      <c r="A13" s="90" t="s">
        <v>158</v>
      </c>
      <c r="B13" s="83"/>
      <c r="C13" s="84"/>
      <c r="D13" s="85"/>
      <c r="E13" s="85"/>
      <c r="F13" s="86"/>
      <c r="G13" s="15"/>
    </row>
    <row r="14" spans="1:7" ht="14.1" customHeight="1" x14ac:dyDescent="0.25">
      <c r="A14" s="91" t="s">
        <v>159</v>
      </c>
      <c r="B14" s="83">
        <v>620</v>
      </c>
      <c r="C14" s="84" t="s">
        <v>31</v>
      </c>
      <c r="D14" s="88" t="s">
        <v>35</v>
      </c>
      <c r="E14" s="88" t="s">
        <v>35</v>
      </c>
      <c r="F14" s="89" t="s">
        <v>35</v>
      </c>
      <c r="G14" s="15"/>
    </row>
    <row r="15" spans="1:7" ht="12.95" customHeight="1" x14ac:dyDescent="0.25">
      <c r="A15" s="92" t="s">
        <v>158</v>
      </c>
      <c r="B15" s="83"/>
      <c r="C15" s="84"/>
      <c r="D15" s="85"/>
      <c r="E15" s="85"/>
      <c r="F15" s="86"/>
      <c r="G15" s="15"/>
    </row>
    <row r="16" spans="1:7" ht="14.1" customHeight="1" x14ac:dyDescent="0.25">
      <c r="A16" s="93" t="s">
        <v>160</v>
      </c>
      <c r="B16" s="83">
        <v>700</v>
      </c>
      <c r="C16" s="84"/>
      <c r="D16" s="88" t="s">
        <v>35</v>
      </c>
      <c r="E16" s="88" t="s">
        <v>35</v>
      </c>
      <c r="F16" s="89" t="s">
        <v>35</v>
      </c>
      <c r="G16" s="15"/>
    </row>
    <row r="17" spans="1:7" ht="23.25" x14ac:dyDescent="0.25">
      <c r="A17" s="94" t="s">
        <v>161</v>
      </c>
      <c r="B17" s="83">
        <v>700</v>
      </c>
      <c r="C17" s="84" t="s">
        <v>162</v>
      </c>
      <c r="D17" s="88">
        <v>899930.31</v>
      </c>
      <c r="E17" s="88">
        <v>-2030115.61</v>
      </c>
      <c r="F17" s="89">
        <v>2930045.92</v>
      </c>
      <c r="G17" s="15"/>
    </row>
    <row r="18" spans="1:7" ht="14.1" customHeight="1" x14ac:dyDescent="0.25">
      <c r="A18" s="91" t="s">
        <v>163</v>
      </c>
      <c r="B18" s="83">
        <v>710</v>
      </c>
      <c r="C18" s="84"/>
      <c r="D18" s="88">
        <v>-21444193</v>
      </c>
      <c r="E18" s="88">
        <v>-331456.23</v>
      </c>
      <c r="F18" s="95" t="s">
        <v>164</v>
      </c>
      <c r="G18" s="15"/>
    </row>
    <row r="19" spans="1:7" x14ac:dyDescent="0.25">
      <c r="A19" s="56" t="s">
        <v>165</v>
      </c>
      <c r="B19" s="83">
        <v>710</v>
      </c>
      <c r="C19" s="84" t="s">
        <v>166</v>
      </c>
      <c r="D19" s="88">
        <v>-21444193</v>
      </c>
      <c r="E19" s="88">
        <v>-21586335.329999998</v>
      </c>
      <c r="F19" s="95" t="s">
        <v>164</v>
      </c>
      <c r="G19" s="15"/>
    </row>
    <row r="20" spans="1:7" ht="23.25" x14ac:dyDescent="0.25">
      <c r="A20" s="56" t="s">
        <v>167</v>
      </c>
      <c r="B20" s="83">
        <v>710</v>
      </c>
      <c r="C20" s="84" t="s">
        <v>168</v>
      </c>
      <c r="D20" s="88">
        <v>-21444193</v>
      </c>
      <c r="E20" s="88">
        <v>-21586335.329999998</v>
      </c>
      <c r="F20" s="95" t="s">
        <v>164</v>
      </c>
      <c r="G20" s="15"/>
    </row>
    <row r="21" spans="1:7" ht="14.1" customHeight="1" x14ac:dyDescent="0.25">
      <c r="A21" s="91" t="s">
        <v>169</v>
      </c>
      <c r="B21" s="83">
        <v>720</v>
      </c>
      <c r="C21" s="84"/>
      <c r="D21" s="88">
        <v>22344123.309999999</v>
      </c>
      <c r="E21" s="88">
        <v>331456.23</v>
      </c>
      <c r="F21" s="95" t="s">
        <v>164</v>
      </c>
      <c r="G21" s="15"/>
    </row>
    <row r="22" spans="1:7" x14ac:dyDescent="0.25">
      <c r="A22" s="56" t="s">
        <v>170</v>
      </c>
      <c r="B22" s="83">
        <v>720</v>
      </c>
      <c r="C22" s="96" t="s">
        <v>171</v>
      </c>
      <c r="D22" s="88">
        <v>22344123.309999999</v>
      </c>
      <c r="E22" s="88">
        <v>19556219.719999999</v>
      </c>
      <c r="F22" s="95" t="s">
        <v>164</v>
      </c>
      <c r="G22" s="15"/>
    </row>
    <row r="23" spans="1:7" ht="23.25" x14ac:dyDescent="0.25">
      <c r="A23" s="56" t="s">
        <v>172</v>
      </c>
      <c r="B23" s="83">
        <v>720</v>
      </c>
      <c r="C23" s="96" t="s">
        <v>173</v>
      </c>
      <c r="D23" s="88">
        <v>22344123.309999999</v>
      </c>
      <c r="E23" s="88">
        <v>19556219.719999999</v>
      </c>
      <c r="F23" s="95" t="s">
        <v>164</v>
      </c>
      <c r="G23" s="15"/>
    </row>
    <row r="24" spans="1:7" ht="10.5" customHeight="1" x14ac:dyDescent="0.25">
      <c r="A24" s="97"/>
      <c r="B24" s="98"/>
      <c r="C24" s="99"/>
      <c r="D24" s="100"/>
      <c r="E24" s="101"/>
      <c r="F24" s="101"/>
      <c r="G24" s="15"/>
    </row>
    <row r="25" spans="1:7" x14ac:dyDescent="0.25">
      <c r="A25" s="102"/>
      <c r="B25" s="103" t="s">
        <v>174</v>
      </c>
      <c r="C25" s="102"/>
      <c r="D25" s="11"/>
      <c r="E25" s="104"/>
      <c r="F25" s="104"/>
      <c r="G25" s="15"/>
    </row>
    <row r="26" spans="1:7" ht="20.100000000000001" customHeight="1" x14ac:dyDescent="0.25">
      <c r="A26" s="17" t="s">
        <v>175</v>
      </c>
      <c r="B26" s="105"/>
      <c r="C26" s="15"/>
      <c r="D26" s="129"/>
      <c r="E26" s="130"/>
      <c r="F26" s="15"/>
      <c r="G26" s="15"/>
    </row>
    <row r="27" spans="1:7" ht="9.9499999999999993" customHeight="1" x14ac:dyDescent="0.25">
      <c r="A27" s="107"/>
      <c r="B27" s="108" t="s">
        <v>176</v>
      </c>
      <c r="C27" s="15"/>
      <c r="D27" s="131" t="s">
        <v>177</v>
      </c>
      <c r="E27" s="132"/>
      <c r="F27" s="15"/>
      <c r="G27" s="15"/>
    </row>
    <row r="28" spans="1:7" ht="9.9499999999999993" customHeight="1" x14ac:dyDescent="0.25">
      <c r="A28" s="102"/>
      <c r="B28" s="109"/>
      <c r="C28" s="110"/>
      <c r="D28" s="104"/>
      <c r="E28" s="104"/>
      <c r="F28" s="104"/>
      <c r="G28" s="15"/>
    </row>
    <row r="29" spans="1:7" ht="10.5" customHeight="1" x14ac:dyDescent="0.25">
      <c r="A29" s="111"/>
      <c r="B29" s="112"/>
      <c r="C29" s="110"/>
      <c r="D29" s="72"/>
      <c r="E29" s="133"/>
      <c r="F29" s="134"/>
      <c r="G29" s="15"/>
    </row>
    <row r="30" spans="1:7" x14ac:dyDescent="0.25">
      <c r="A30" s="70" t="s">
        <v>178</v>
      </c>
      <c r="B30" s="106" t="s">
        <v>174</v>
      </c>
      <c r="C30" s="15"/>
      <c r="D30" s="135"/>
      <c r="E30" s="136"/>
      <c r="F30" s="107"/>
      <c r="G30" s="15"/>
    </row>
    <row r="31" spans="1:7" ht="11.1" customHeight="1" x14ac:dyDescent="0.25">
      <c r="A31" s="15"/>
      <c r="B31" s="108" t="s">
        <v>176</v>
      </c>
      <c r="C31" s="15"/>
      <c r="D31" s="131" t="s">
        <v>177</v>
      </c>
      <c r="E31" s="132"/>
      <c r="F31" s="15"/>
      <c r="G31" s="15"/>
    </row>
    <row r="32" spans="1:7" ht="11.1" customHeight="1" x14ac:dyDescent="0.25">
      <c r="A32" s="15"/>
      <c r="B32" s="107"/>
      <c r="C32" s="15"/>
      <c r="D32" s="107"/>
      <c r="E32" s="107"/>
      <c r="F32" s="15"/>
      <c r="G32" s="15"/>
    </row>
    <row r="33" spans="1:7" ht="11.1" customHeight="1" x14ac:dyDescent="0.25">
      <c r="A33" s="15"/>
      <c r="B33" s="107"/>
      <c r="C33" s="15"/>
      <c r="D33" s="107"/>
      <c r="E33" s="107"/>
      <c r="F33" s="15"/>
      <c r="G33" s="15"/>
    </row>
    <row r="34" spans="1:7" ht="11.1" customHeight="1" x14ac:dyDescent="0.25">
      <c r="A34" s="15"/>
      <c r="B34" s="107"/>
      <c r="C34" s="15"/>
      <c r="D34" s="107"/>
      <c r="E34" s="107"/>
      <c r="F34" s="15"/>
      <c r="G34" s="15"/>
    </row>
    <row r="35" spans="1:7" ht="11.1" customHeight="1" x14ac:dyDescent="0.25">
      <c r="A35" s="15"/>
      <c r="B35" s="107"/>
      <c r="C35" s="15"/>
      <c r="D35" s="107"/>
      <c r="E35" s="107"/>
      <c r="F35" s="15"/>
      <c r="G35" s="15"/>
    </row>
    <row r="36" spans="1:7" ht="11.1" customHeight="1" x14ac:dyDescent="0.25">
      <c r="A36" s="15"/>
      <c r="B36" s="107"/>
      <c r="C36" s="15"/>
      <c r="D36" s="107"/>
      <c r="E36" s="107"/>
      <c r="F36" s="15"/>
      <c r="G36" s="15"/>
    </row>
    <row r="37" spans="1:7" ht="11.1" customHeight="1" x14ac:dyDescent="0.25">
      <c r="A37" s="15"/>
      <c r="B37" s="107"/>
      <c r="C37" s="15"/>
      <c r="D37" s="107"/>
      <c r="E37" s="107"/>
      <c r="F37" s="15"/>
      <c r="G37" s="15"/>
    </row>
    <row r="38" spans="1:7" ht="17.100000000000001" customHeight="1" x14ac:dyDescent="0.25">
      <c r="A38" s="11"/>
      <c r="B38" s="105" t="s">
        <v>174</v>
      </c>
      <c r="C38" s="110"/>
      <c r="D38" s="11"/>
      <c r="E38" s="11"/>
      <c r="F38" s="113" t="s">
        <v>179</v>
      </c>
      <c r="G38" s="15"/>
    </row>
    <row r="39" spans="1:7" ht="17.25" customHeight="1" x14ac:dyDescent="0.25">
      <c r="A39" s="17" t="s">
        <v>180</v>
      </c>
      <c r="B39" s="114"/>
      <c r="C39" s="15"/>
      <c r="D39" s="129"/>
      <c r="E39" s="130"/>
      <c r="F39" s="113" t="s">
        <v>179</v>
      </c>
      <c r="G39" s="15"/>
    </row>
    <row r="40" spans="1:7" ht="12" customHeight="1" x14ac:dyDescent="0.25">
      <c r="A40" s="107"/>
      <c r="B40" s="108" t="s">
        <v>176</v>
      </c>
      <c r="C40" s="15"/>
      <c r="D40" s="131" t="s">
        <v>177</v>
      </c>
      <c r="E40" s="132"/>
      <c r="F40" s="113" t="s">
        <v>179</v>
      </c>
      <c r="G40" s="15"/>
    </row>
    <row r="41" spans="1:7" ht="17.100000000000001" customHeight="1" x14ac:dyDescent="0.25">
      <c r="A41" s="17"/>
      <c r="B41" s="17"/>
      <c r="C41" s="17"/>
      <c r="D41" s="110"/>
      <c r="E41" s="11"/>
      <c r="F41" s="11"/>
      <c r="G41" s="15"/>
    </row>
    <row r="42" spans="1:7" hidden="1" x14ac:dyDescent="0.25">
      <c r="A42" s="17"/>
      <c r="B42" s="17" t="s">
        <v>174</v>
      </c>
      <c r="C42" s="17"/>
      <c r="D42" s="110"/>
      <c r="E42" s="11"/>
      <c r="F42" s="15"/>
      <c r="G42" s="15"/>
    </row>
    <row r="43" spans="1:7" hidden="1" x14ac:dyDescent="0.25">
      <c r="A43" s="113" t="s">
        <v>175</v>
      </c>
      <c r="B43" s="17"/>
      <c r="C43" s="17"/>
      <c r="D43" s="129"/>
      <c r="E43" s="130"/>
      <c r="F43" s="113" t="s">
        <v>174</v>
      </c>
      <c r="G43" s="15"/>
    </row>
    <row r="44" spans="1:7" hidden="1" x14ac:dyDescent="0.25">
      <c r="A44" s="113" t="s">
        <v>181</v>
      </c>
      <c r="B44" s="108" t="s">
        <v>176</v>
      </c>
      <c r="C44" s="15"/>
      <c r="D44" s="131" t="s">
        <v>177</v>
      </c>
      <c r="E44" s="132"/>
      <c r="F44" s="113" t="s">
        <v>174</v>
      </c>
      <c r="G44" s="15"/>
    </row>
    <row r="45" spans="1:7" ht="17.100000000000001" customHeight="1" x14ac:dyDescent="0.25">
      <c r="A45" s="113"/>
      <c r="B45" s="107"/>
      <c r="C45" s="15"/>
      <c r="D45" s="107"/>
      <c r="E45" s="107"/>
      <c r="F45" s="113"/>
      <c r="G45" s="15"/>
    </row>
    <row r="46" spans="1:7" hidden="1" x14ac:dyDescent="0.25">
      <c r="A46" s="17"/>
      <c r="B46" s="17" t="s">
        <v>174</v>
      </c>
      <c r="C46" s="17"/>
      <c r="D46" s="110"/>
      <c r="E46" s="11"/>
      <c r="F46" s="113" t="s">
        <v>174</v>
      </c>
      <c r="G46" s="15"/>
    </row>
    <row r="47" spans="1:7" hidden="1" x14ac:dyDescent="0.25">
      <c r="A47" s="113" t="s">
        <v>180</v>
      </c>
      <c r="B47" s="17"/>
      <c r="C47" s="17"/>
      <c r="D47" s="129"/>
      <c r="E47" s="130"/>
      <c r="F47" s="113" t="s">
        <v>174</v>
      </c>
      <c r="G47" s="15"/>
    </row>
    <row r="48" spans="1:7" hidden="1" x14ac:dyDescent="0.25">
      <c r="A48" s="113" t="s">
        <v>181</v>
      </c>
      <c r="B48" s="108" t="s">
        <v>176</v>
      </c>
      <c r="C48" s="15"/>
      <c r="D48" s="131" t="s">
        <v>177</v>
      </c>
      <c r="E48" s="132"/>
      <c r="F48" s="113" t="s">
        <v>174</v>
      </c>
      <c r="G48" s="15"/>
    </row>
    <row r="49" spans="1:7" ht="17.100000000000001" customHeight="1" x14ac:dyDescent="0.25">
      <c r="A49" s="17"/>
      <c r="B49" s="17"/>
      <c r="C49" s="17"/>
      <c r="D49" s="110"/>
      <c r="E49" s="11"/>
      <c r="F49" s="11"/>
      <c r="G49" s="15"/>
    </row>
    <row r="50" spans="1:7" ht="17.100000000000001" customHeight="1" x14ac:dyDescent="0.25">
      <c r="A50" s="17" t="s">
        <v>182</v>
      </c>
      <c r="B50" s="102"/>
      <c r="C50" s="102"/>
      <c r="D50" s="110"/>
      <c r="E50" s="2"/>
      <c r="F50" s="2"/>
      <c r="G50" s="15"/>
    </row>
    <row r="51" spans="1:7" ht="12.95" customHeight="1" x14ac:dyDescent="0.25">
      <c r="A51" s="115"/>
      <c r="B51" s="115"/>
      <c r="C51" s="115"/>
      <c r="D51" s="115"/>
      <c r="E51" s="115"/>
      <c r="F51" s="115"/>
      <c r="G51" s="15"/>
    </row>
    <row r="52" spans="1:7" ht="51.2" customHeight="1" x14ac:dyDescent="0.25">
      <c r="A52" s="137" t="s">
        <v>183</v>
      </c>
      <c r="B52" s="138"/>
      <c r="C52" s="138"/>
      <c r="D52" s="138"/>
      <c r="E52" s="138"/>
      <c r="F52" s="138"/>
      <c r="G52" s="15"/>
    </row>
    <row r="53" spans="1:7" ht="12.95" customHeight="1" x14ac:dyDescent="0.25">
      <c r="A53" s="116"/>
      <c r="B53" s="116"/>
      <c r="C53" s="116"/>
      <c r="D53" s="116"/>
      <c r="E53" s="116"/>
      <c r="F53" s="116"/>
      <c r="G53" s="15"/>
    </row>
  </sheetData>
  <mergeCells count="19">
    <mergeCell ref="D48:E48"/>
    <mergeCell ref="A52:F52"/>
    <mergeCell ref="D39:E39"/>
    <mergeCell ref="D40:E40"/>
    <mergeCell ref="D43:E43"/>
    <mergeCell ref="D44:E44"/>
    <mergeCell ref="D47:E47"/>
    <mergeCell ref="D26:E26"/>
    <mergeCell ref="D27:E27"/>
    <mergeCell ref="E29:F29"/>
    <mergeCell ref="D30:E30"/>
    <mergeCell ref="D31:E31"/>
    <mergeCell ref="A2:F2"/>
    <mergeCell ref="A4:A8"/>
    <mergeCell ref="B4:B8"/>
    <mergeCell ref="C4:C8"/>
    <mergeCell ref="D4:D8"/>
    <mergeCell ref="E4:E8"/>
    <mergeCell ref="F4:F8"/>
  </mergeCells>
  <pageMargins left="0.70833330000000005" right="0.70833330000000005" top="0.74791660000000004" bottom="0.74791660000000004" header="0.3152778" footer="0.3152778"/>
  <pageSetup paperSize="9" fitToHeight="0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3593749&lt;/DocLink&gt;&#10;  &lt;DocName&gt;Отчет об исполнении бюджета (месячный)&lt;/DocName&gt;&#10;  &lt;VariantName&gt;SV_0503117M_202206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70CF96C-4ED7-4168-A6D2-A73BE679527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DESKTOP-1OF6O8U\user</dc:creator>
  <cp:lastModifiedBy>Пользователь Windows</cp:lastModifiedBy>
  <cp:lastPrinted>2024-02-13T12:18:11Z</cp:lastPrinted>
  <dcterms:created xsi:type="dcterms:W3CDTF">2024-02-13T12:02:24Z</dcterms:created>
  <dcterms:modified xsi:type="dcterms:W3CDTF">2024-02-13T12:18:27Z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SV_0503117M_20220601_2.xlsx</vt:lpwstr>
  </property>
  <property fmtid="{D5CDD505-2E9C-101B-9397-08002B2CF9AE}" pid="4" name="Версия клиента">
    <vt:lpwstr>20.2.0.37821 (.NET 4.7.2)</vt:lpwstr>
  </property>
  <property fmtid="{D5CDD505-2E9C-101B-9397-08002B2CF9AE}" pid="5" name="Версия базы">
    <vt:lpwstr>20.2.0.64694404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192.168.52.108</vt:lpwstr>
  </property>
  <property fmtid="{D5CDD505-2E9C-101B-9397-08002B2CF9AE}" pid="8" name="База">
    <vt:lpwstr>svod_smart</vt:lpwstr>
  </property>
  <property fmtid="{D5CDD505-2E9C-101B-9397-08002B2CF9AE}" pid="9" name="Пользователь">
    <vt:lpwstr>сельчиковааа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